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sharedStrings.xml" ContentType="application/vnd.openxmlformats-officedocument.spreadsheetml.sharedStrings+xml"/>
  <Override PartName="/xl/media/image60.png" ContentType="image/png"/>
  <Override PartName="/xl/media/image61.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charts/chart1.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as service" sheetId="1" state="visible" r:id="rId2"/>
    <sheet name="Kb" sheetId="2" state="visible" r:id="rId3"/>
    <sheet name="Ksh" sheetId="3" state="visible" r:id="rId4"/>
    <sheet name="Z" sheetId="4" state="visible" r:id="rId5"/>
    <sheet name="k" sheetId="5" state="visible" r:id="rId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<sst xmlns="http://schemas.openxmlformats.org/spreadsheetml/2006/main" count="96" uniqueCount="86">
  <si>
    <t xml:space="preserve">FOR EDUCATIONAL PURPOSE ONLY – DO NOT USE THIS METHOD FOR DETAIL DESIGN – ALWAYS CONSULT A REPUTABLE SUPPLIER FOR DETAIL DESIGN</t>
  </si>
  <si>
    <t xml:space="preserve">Pressure Safety Valve Sizing tool</t>
  </si>
  <si>
    <t xml:space="preserve">Valid for gas flow</t>
  </si>
  <si>
    <t xml:space="preserve">Valid for a relieving pressure higher than 101325 Pa</t>
  </si>
  <si>
    <t xml:space="preserve">Note : atm pressure assumed = 101325 Pa</t>
  </si>
  <si>
    <t xml:space="preserve">Process inputs</t>
  </si>
  <si>
    <t xml:space="preserve">Valve characteristics</t>
  </si>
  <si>
    <t xml:space="preserve">Coefficient calculations</t>
  </si>
  <si>
    <t xml:space="preserve">Gas name</t>
  </si>
  <si>
    <t xml:space="preserve">Steam</t>
  </si>
  <si>
    <t xml:space="preserve">Type of valve</t>
  </si>
  <si>
    <t xml:space="preserve">Conventiional</t>
  </si>
  <si>
    <t xml:space="preserve">C</t>
  </si>
  <si>
    <t xml:space="preserve">Molecular weight</t>
  </si>
  <si>
    <t xml:space="preserve">M</t>
  </si>
  <si>
    <t xml:space="preserve">kg/kmol</t>
  </si>
  <si>
    <t xml:space="preserve">Kb</t>
  </si>
  <si>
    <t xml:space="preserve">1 for conventional and pilot operated valves
Check tab Kb for balance bellows valve if Kb unknown, ask manufacturer if model of valve known already</t>
  </si>
  <si>
    <t xml:space="preserve">F2</t>
  </si>
  <si>
    <t xml:space="preserve">k : ratio of specific heats Cp/Cv</t>
  </si>
  <si>
    <t xml:space="preserve">k</t>
  </si>
  <si>
    <t xml:space="preserve">'-</t>
  </si>
  <si>
    <t xml:space="preserve">Kc</t>
  </si>
  <si>
    <t xml:space="preserve">1 if no rupture disc installed
0.9 if valve installed in combination with a rupture disc</t>
  </si>
  <si>
    <t xml:space="preserve">A1</t>
  </si>
  <si>
    <t xml:space="preserve">Temperature at inlet conditions</t>
  </si>
  <si>
    <t xml:space="preserve">T</t>
  </si>
  <si>
    <t xml:space="preserve">c</t>
  </si>
  <si>
    <t xml:space="preserve">Kd</t>
  </si>
  <si>
    <t xml:space="preserve">0.975 for pressure relief valve with or without rupture disc
0.62 for a rupture disc</t>
  </si>
  <si>
    <t xml:space="preserve">A2</t>
  </si>
  <si>
    <t xml:space="preserve">Upstream relieving pressure</t>
  </si>
  <si>
    <t xml:space="preserve">P1</t>
  </si>
  <si>
    <t xml:space="preserve">bar g</t>
  </si>
  <si>
    <t xml:space="preserve">KN</t>
  </si>
  <si>
    <t xml:space="preserve">Auto calc</t>
  </si>
  <si>
    <t xml:space="preserve">A3</t>
  </si>
  <si>
    <t xml:space="preserve">Downstream pressure</t>
  </si>
  <si>
    <t xml:space="preserve">P2</t>
  </si>
  <si>
    <t xml:space="preserve">Ksh</t>
  </si>
  <si>
    <t xml:space="preserve">1 for saturated steam
Check tab Ksh for superheated steam</t>
  </si>
  <si>
    <t xml:space="preserve">Compressibility factor</t>
  </si>
  <si>
    <t xml:space="preserve">Z</t>
  </si>
  <si>
    <t xml:space="preserve">Check Z tab for calculating the compressibility factor</t>
  </si>
  <si>
    <t xml:space="preserve">Maximum allowed overpressure</t>
  </si>
  <si>
    <t xml:space="preserve">Required relieving flow</t>
  </si>
  <si>
    <t xml:space="preserve">W</t>
  </si>
  <si>
    <t xml:space="preserve">kg/h</t>
  </si>
  <si>
    <t xml:space="preserve">Maximum allowed build up back pressure</t>
  </si>
  <si>
    <t xml:space="preserve">Input conversions</t>
  </si>
  <si>
    <t xml:space="preserve">kPa abs</t>
  </si>
  <si>
    <t xml:space="preserve">Upstream relieving temperature</t>
  </si>
  <si>
    <t xml:space="preserve">K</t>
  </si>
  <si>
    <t xml:space="preserve">Critical pressure calculation</t>
  </si>
  <si>
    <t xml:space="preserve">Pc</t>
  </si>
  <si>
    <t xml:space="preserve">Minimum required discharge area</t>
  </si>
  <si>
    <t xml:space="preserve">A</t>
  </si>
  <si>
    <t xml:space="preserve">mm2</t>
  </si>
  <si>
    <t xml:space="preserve">Sources</t>
  </si>
  <si>
    <r>
      <rPr>
        <sz val="9"/>
        <color rgb="FF000000"/>
        <rFont val="Tahoma"/>
        <family val="0"/>
        <charset val="1"/>
      </rPr>
      <t xml:space="preserve">Various sources referring to API 520 7</t>
    </r>
    <r>
      <rPr>
        <vertAlign val="superscript"/>
        <sz val="9"/>
        <color rgb="FF000000"/>
        <rFont val="Tahoma"/>
        <family val="0"/>
        <charset val="1"/>
      </rPr>
      <t xml:space="preserve">th</t>
    </r>
    <r>
      <rPr>
        <sz val="9"/>
        <color rgb="FF000000"/>
        <rFont val="Tahoma"/>
        <family val="0"/>
        <charset val="1"/>
      </rPr>
      <t xml:space="preserve"> edition</t>
    </r>
  </si>
  <si>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</si>
  <si>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</si>
  <si>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</si>
  <si>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Percent of Gauge pressure PB/PS*100
PB back pressure
PS set pressure</t>
  </si>
  <si>
    <t xml:space="preserve">Backpressure correction factor Kb for 10% overpressure</t>
  </si>
  <si>
    <t xml:space="preserve">Gas</t>
  </si>
  <si>
    <t xml:space="preserve">k = c p / c v</t>
  </si>
  <si>
    <t xml:space="preserve">Dry air</t>
  </si>
  <si>
    <t xml:space="preserve">1.400 at 20 °C</t>
  </si>
  <si>
    <t xml:space="preserve">Nitrogen</t>
  </si>
  <si>
    <t xml:space="preserve">1.404 at 15 °C</t>
  </si>
  <si>
    <t xml:space="preserve">Oxygen</t>
  </si>
  <si>
    <t xml:space="preserve">Helium</t>
  </si>
  <si>
    <t xml:space="preserve">1.660 at 20 °C</t>
  </si>
  <si>
    <t xml:space="preserve">Hydrogen</t>
  </si>
  <si>
    <t xml:space="preserve">1.410 at 20 °C</t>
  </si>
  <si>
    <t xml:space="preserve">Methane</t>
  </si>
  <si>
    <t xml:space="preserve">Propane</t>
  </si>
  <si>
    <t xml:space="preserve">Butane</t>
  </si>
  <si>
    <t xml:space="preserve">Ammonia</t>
  </si>
  <si>
    <t xml:space="preserve">1.310 at 15 °C</t>
  </si>
  <si>
    <t xml:space="preserve">Chlorine</t>
  </si>
  <si>
    <t xml:space="preserve">Sulfur dioxide</t>
  </si>
  <si>
    <t xml:space="preserve">1.290 at 15 °C</t>
  </si>
  <si>
    <t xml:space="preserve">Carbon monoxide</t>
  </si>
  <si>
    <t xml:space="preserve">Carbon dioxide</t>
  </si>
</sst>
</file>

<file path=xl/styles.xml><?xml version="1.0" encoding="utf-8"?>
<styleSheet xmlns="http://schemas.openxmlformats.org/spreadsheetml/2006/main">
  <numFmts count="3">
    <numFmt numFmtId="164" formatCode="General"/>
    <numFmt numFmtId="165" formatCode="General"/>
    <numFmt numFmtId="166" formatCode="0.00%"/>
  </numFmts>
  <fonts count="17">
    <font>
      <sz val="10"/>
      <name val="Arial"/>
      <family val="2"/>
      <charset val="1"/>
    </font>
    <font>
      <sz val="10"/>
      <name val="Arial"/>
      <family val="0"/>
      <charset val="134"/>
    </font>
    <font>
      <sz val="10"/>
      <name val="Arial"/>
      <family val="0"/>
      <charset val="134"/>
    </font>
    <font>
      <sz val="10"/>
      <name val="Arial"/>
      <family val="0"/>
      <charset val="134"/>
    </font>
    <font>
      <b val="true"/>
      <sz val="10"/>
      <name val="Arial"/>
      <family val="2"/>
      <charset val="1"/>
    </font>
    <font>
      <b val="true"/>
      <sz val="10"/>
      <color rgb="FF00508F"/>
      <name val="Arial"/>
      <family val="2"/>
      <charset val="1"/>
    </font>
    <font>
      <sz val="10"/>
      <color rgb="FFCE181E"/>
      <name val="Arial"/>
      <family val="2"/>
      <charset val="1"/>
    </font>
    <font>
      <b val="true"/>
      <sz val="10"/>
      <color rgb="FFCE181E"/>
      <name val="Arial"/>
      <family val="2"/>
      <charset val="1"/>
    </font>
    <font>
      <sz val="9"/>
      <color rgb="FF000000"/>
      <name val="Tahoma"/>
      <family val="0"/>
      <charset val="1"/>
    </font>
    <font>
      <vertAlign val="superscript"/>
      <sz val="9"/>
      <color rgb="FF000000"/>
      <name val="Tahoma"/>
      <family val="0"/>
      <charset val="1"/>
    </font>
    <font>
      <sz val="10"/>
      <color rgb="FF0000FF"/>
      <name val="Arial"/>
      <family val="2"/>
      <charset val="1"/>
    </font>
    <font>
      <sz val="10"/>
      <color rgb="FF0000FF"/>
      <name val="Times New Roman"/>
      <family val="1"/>
      <charset val="1"/>
    </font>
    <font>
      <i val="true"/>
      <sz val="10"/>
      <name val="Times New Roman"/>
      <family val="1"/>
      <charset val="1"/>
    </font>
    <font>
      <sz val="10"/>
      <name val="Arial"/>
      <family val="2"/>
    </font>
    <font>
      <b val="true"/>
      <sz val="10"/>
      <color rgb="FF222222"/>
      <name val="Arial"/>
      <family val="2"/>
      <charset val="1"/>
    </font>
    <font>
      <b val="true"/>
      <sz val="12"/>
      <color rgb="FF222222"/>
      <name val="Arial"/>
      <family val="2"/>
      <charset val="1"/>
    </font>
    <font>
      <sz val="10"/>
      <color rgb="FF222222"/>
      <name val="Arial"/>
      <family val="2"/>
      <charset val="1"/>
    </font>
  </fonts>
  <fills count="8">
    <fill>
      <patternFill patternType="none"/>
    </fill>
    <fill>
      <patternFill patternType="gray125"/>
    </fill>
    <fill>
      <patternFill patternType="solid">
        <fgColor rgb="FFF10D0C"/>
        <bgColor rgb="FFCE181E"/>
      </patternFill>
    </fill>
    <fill>
      <patternFill patternType="solid">
        <fgColor rgb="FFC2E0AE"/>
        <bgColor rgb="FFCCCCFF"/>
      </patternFill>
    </fill>
    <fill>
      <patternFill patternType="solid">
        <fgColor rgb="FFF9A870"/>
        <bgColor rgb="FFFF8080"/>
      </patternFill>
    </fill>
    <fill>
      <patternFill patternType="solid">
        <fgColor rgb="FFFFF9AE"/>
        <bgColor rgb="FFF8F9FA"/>
      </patternFill>
    </fill>
    <fill>
      <patternFill patternType="solid">
        <fgColor rgb="FFEAECF0"/>
        <bgColor rgb="FFF8F9FA"/>
      </patternFill>
    </fill>
    <fill>
      <patternFill patternType="solid">
        <fgColor rgb="FFF8F9FA"/>
        <bgColor rgb="FFEAECF0"/>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color rgb="FFA2A9B1"/>
      </left>
      <right style="medium">
        <color rgb="FFA2A9B1"/>
      </right>
      <top style="medium">
        <color rgb="FFA2A9B1"/>
      </top>
      <bottom style="medium">
        <color rgb="FFA2A9B1"/>
      </botto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2" borderId="0" xfId="0" applyFont="true" applyBorder="false" applyAlignment="false" applyProtection="false">
      <alignment horizontal="general" vertical="center" textRotation="0" wrapText="false" indent="0" shrinkToFit="false"/>
      <protection locked="true" hidden="false"/>
    </xf>
    <xf numFmtId="164" fontId="0" fillId="2"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center" textRotation="0" wrapText="false" indent="0" shrinkToFit="false"/>
      <protection locked="true" hidden="false"/>
    </xf>
    <xf numFmtId="164" fontId="5" fillId="3" borderId="1" xfId="0" applyFont="true" applyBorder="true" applyAlignment="false" applyProtection="true">
      <alignment horizontal="general" vertical="center" textRotation="0" wrapText="false" indent="0" shrinkToFit="false"/>
      <protection locked="false" hidden="false"/>
    </xf>
    <xf numFmtId="165" fontId="6" fillId="4" borderId="1" xfId="0" applyFont="true" applyBorder="true" applyAlignment="fals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6" fontId="5" fillId="3" borderId="1" xfId="0" applyFont="true" applyBorder="true" applyAlignment="false" applyProtection="true">
      <alignment horizontal="general" vertical="center" textRotation="0" wrapText="false" indent="0" shrinkToFit="false"/>
      <protection locked="false" hidden="false"/>
    </xf>
    <xf numFmtId="164" fontId="0" fillId="5" borderId="1" xfId="0" applyFont="true" applyBorder="true" applyAlignment="false" applyProtection="false">
      <alignment horizontal="general" vertical="center" textRotation="0" wrapText="false" indent="0" shrinkToFit="false"/>
      <protection locked="true" hidden="false"/>
    </xf>
    <xf numFmtId="165" fontId="7" fillId="4" borderId="1" xfId="0" applyFont="true" applyBorder="tru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4" fillId="6"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6" fillId="7" borderId="2"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8F9FA"/>
      <rgbColor rgb="FFF10D0C"/>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EAECF0"/>
      <rgbColor rgb="FFCCFFFF"/>
      <rgbColor rgb="FF660066"/>
      <rgbColor rgb="FFFF8080"/>
      <rgbColor rgb="FF00508F"/>
      <rgbColor rgb="FFCCCCFF"/>
      <rgbColor rgb="FF000080"/>
      <rgbColor rgb="FFFF00FF"/>
      <rgbColor rgb="FFFFFF00"/>
      <rgbColor rgb="FF00FFFF"/>
      <rgbColor rgb="FF800080"/>
      <rgbColor rgb="FF800000"/>
      <rgbColor rgb="FF008080"/>
      <rgbColor rgb="FF0000FF"/>
      <rgbColor rgb="FF00CCFF"/>
      <rgbColor rgb="FFCCFFFF"/>
      <rgbColor rgb="FFC2E0AE"/>
      <rgbColor rgb="FFFFF9AE"/>
      <rgbColor rgb="FF99CCFF"/>
      <rgbColor rgb="FFFF99CC"/>
      <rgbColor rgb="FFCC99FF"/>
      <rgbColor rgb="FFF9A870"/>
      <rgbColor rgb="FF3366FF"/>
      <rgbColor rgb="FF33CCCC"/>
      <rgbColor rgb="FF99CC00"/>
      <rgbColor rgb="FFFFCC00"/>
      <rgbColor rgb="FFFF9900"/>
      <rgbColor rgb="FFFF6600"/>
      <rgbColor rgb="FF666699"/>
      <rgbColor rgb="FFA2A9B1"/>
      <rgbColor rgb="FF004586"/>
      <rgbColor rgb="FF339966"/>
      <rgbColor rgb="FF003300"/>
      <rgbColor rgb="FF333300"/>
      <rgbColor rgb="FFCE181E"/>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scatterChart>
        <c:scatterStyle val="lineMarker"/>
        <c:varyColors val="0"/>
        <c:ser>
          <c:idx val="0"/>
          <c:order val="0"/>
          <c:tx>
            <c:strRef>
              <c:f>Kb!$C$10</c:f>
              <c:strCache>
                <c:ptCount val="1"/>
                <c:pt idx="0">
                  <c:v>Backpressure correction factor Kb for 10% overpressure</c:v>
                </c:pt>
              </c:strCache>
            </c:strRef>
          </c:tx>
          <c:spPr>
            <a:solidFill>
              <a:srgbClr val="004586"/>
            </a:solidFill>
            <a:ln w="28800">
              <a:solidFill>
                <a:srgbClr val="004586"/>
              </a:solidFill>
              <a:round/>
            </a:ln>
          </c:spPr>
          <c:marker>
            <c:symbol val="square"/>
            <c:size val="8"/>
            <c:spPr>
              <a:solidFill>
                <a:srgbClr val="004586"/>
              </a:solidFill>
            </c:spPr>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Kb!$B$11:$B$21</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xVal>
          <c:yVal>
            <c:numRef>
              <c:f>Kb!$C$11:$C$21</c:f>
              <c:numCache>
                <c:formatCode>General</c:formatCode>
                <c:ptCount val="11"/>
                <c:pt idx="0">
                  <c:v>1</c:v>
                </c:pt>
                <c:pt idx="1">
                  <c:v>1</c:v>
                </c:pt>
                <c:pt idx="2">
                  <c:v>1</c:v>
                </c:pt>
                <c:pt idx="3">
                  <c:v>1</c:v>
                </c:pt>
                <c:pt idx="4">
                  <c:v>1</c:v>
                </c:pt>
                <c:pt idx="5">
                  <c:v>1</c:v>
                </c:pt>
                <c:pt idx="6">
                  <c:v>1</c:v>
                </c:pt>
                <c:pt idx="7">
                  <c:v>0.94</c:v>
                </c:pt>
                <c:pt idx="8">
                  <c:v>0.86</c:v>
                </c:pt>
                <c:pt idx="9">
                  <c:v>0.78</c:v>
                </c:pt>
                <c:pt idx="10">
                  <c:v>0.7</c:v>
                </c:pt>
              </c:numCache>
            </c:numRef>
          </c:yVal>
          <c:smooth val="0"/>
        </c:ser>
        <c:axId val="6882103"/>
        <c:axId val="34710528"/>
      </c:scatterChart>
      <c:valAx>
        <c:axId val="6882103"/>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34710528"/>
        <c:crosses val="autoZero"/>
        <c:crossBetween val="midCat"/>
      </c:valAx>
      <c:valAx>
        <c:axId val="34710528"/>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6882103"/>
        <c:crosses val="autoZero"/>
        <c:crossBetween val="midCat"/>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span"/>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2.xml.rels><?xml version="1.0" encoding="UTF-8"?>
<Relationships xmlns="http://schemas.openxmlformats.org/package/2006/relationships"><Relationship Id="rId1" Type="http://schemas.openxmlformats.org/officeDocument/2006/relationships/image" Target="../media/image60.png"/>
</Relationships>
</file>

<file path=xl/drawings/_rels/drawing3.xml.rels><?xml version="1.0" encoding="UTF-8"?>
<Relationships xmlns="http://schemas.openxmlformats.org/package/2006/relationships"><Relationship Id="rId1" Type="http://schemas.openxmlformats.org/officeDocument/2006/relationships/image" Target="../media/image6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761760</xdr:colOff>
      <xdr:row>23</xdr:row>
      <xdr:rowOff>20880</xdr:rowOff>
    </xdr:from>
    <xdr:to>
      <xdr:col>3</xdr:col>
      <xdr:colOff>48600</xdr:colOff>
      <xdr:row>42</xdr:row>
      <xdr:rowOff>124920</xdr:rowOff>
    </xdr:to>
    <xdr:graphicFrame>
      <xdr:nvGraphicFramePr>
        <xdr:cNvPr id="0" name=""/>
        <xdr:cNvGraphicFramePr/>
      </xdr:nvGraphicFramePr>
      <xdr:xfrm>
        <a:off x="761760" y="4603320"/>
        <a:ext cx="5755320" cy="32385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8</xdr:col>
      <xdr:colOff>394920</xdr:colOff>
      <xdr:row>24</xdr:row>
      <xdr:rowOff>158760</xdr:rowOff>
    </xdr:to>
    <xdr:pic>
      <xdr:nvPicPr>
        <xdr:cNvPr id="1" name="Image 1" descr=""/>
        <xdr:cNvPicPr/>
      </xdr:nvPicPr>
      <xdr:blipFill>
        <a:blip r:embed="rId1"/>
        <a:stretch/>
      </xdr:blipFill>
      <xdr:spPr>
        <a:xfrm>
          <a:off x="0" y="0"/>
          <a:ext cx="6897240" cy="4903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0</xdr:colOff>
      <xdr:row>8</xdr:row>
      <xdr:rowOff>0</xdr:rowOff>
    </xdr:from>
    <xdr:to>
      <xdr:col>12</xdr:col>
      <xdr:colOff>106560</xdr:colOff>
      <xdr:row>42</xdr:row>
      <xdr:rowOff>145080</xdr:rowOff>
    </xdr:to>
    <xdr:pic>
      <xdr:nvPicPr>
        <xdr:cNvPr id="2" name="Image 2" descr=""/>
        <xdr:cNvPicPr/>
      </xdr:nvPicPr>
      <xdr:blipFill>
        <a:blip r:embed="rId1"/>
        <a:stretch/>
      </xdr:blipFill>
      <xdr:spPr>
        <a:xfrm>
          <a:off x="812520" y="1300320"/>
          <a:ext cx="9047520" cy="65617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360</xdr:colOff>
      <xdr:row>3</xdr:row>
      <xdr:rowOff>1440</xdr:rowOff>
    </xdr:from>
    <xdr:to>
      <xdr:col>10</xdr:col>
      <xdr:colOff>303480</xdr:colOff>
      <xdr:row>4</xdr:row>
      <xdr:rowOff>112680</xdr:rowOff>
    </xdr:to>
    <xdr:sp>
      <xdr:nvSpPr>
        <xdr:cNvPr id="3" name="CustomShape 1"/>
        <xdr:cNvSpPr/>
      </xdr:nvSpPr>
      <xdr:spPr>
        <a:xfrm>
          <a:off x="8128080" y="488880"/>
          <a:ext cx="303120" cy="273960"/>
        </a:xfrm>
        <a:prstGeom prst="rect">
          <a:avLst/>
        </a:prstGeom>
        <a:noFill/>
        <a:ln w="0">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3"/>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37" activeCellId="0" sqref="37:43"/>
    </sheetView>
  </sheetViews>
  <sheetFormatPr defaultColWidth="11.53515625" defaultRowHeight="12.8" zeroHeight="false" outlineLevelRow="0" outlineLevelCol="0"/>
  <cols>
    <col collapsed="false" customWidth="true" hidden="false" outlineLevel="0" max="2" min="2" style="0" width="28.16"/>
    <col collapsed="false" customWidth="true" hidden="false" outlineLevel="0" max="8" min="8" style="0" width="38.53"/>
    <col collapsed="false" customWidth="true" hidden="false" outlineLevel="0" max="10" min="10" style="0" width="40.2"/>
  </cols>
  <sheetData>
    <row r="1" s="2" customFormat="true" ht="12.8" hidden="false" customHeight="false" outlineLevel="0" collapsed="false">
      <c r="A1" s="1" t="s">
        <v>0</v>
      </c>
    </row>
    <row r="3" customFormat="false" ht="12.8" hidden="false" customHeight="false" outlineLevel="0" collapsed="false">
      <c r="B3" s="3" t="s">
        <v>1</v>
      </c>
    </row>
    <row r="4" customFormat="false" ht="12.8" hidden="false" customHeight="false" outlineLevel="0" collapsed="false">
      <c r="B4" s="0" t="s">
        <v>2</v>
      </c>
    </row>
    <row r="5" customFormat="false" ht="12.8" hidden="false" customHeight="false" outlineLevel="0" collapsed="false">
      <c r="B5" s="0" t="s">
        <v>3</v>
      </c>
    </row>
    <row r="9" customFormat="false" ht="12.8" hidden="false" customHeight="false" outlineLevel="0" collapsed="false">
      <c r="B9" s="0" t="s">
        <v>4</v>
      </c>
    </row>
    <row r="11" customFormat="false" ht="12.8" hidden="false" customHeight="false" outlineLevel="0" collapsed="false">
      <c r="B11" s="4" t="s">
        <v>5</v>
      </c>
      <c r="C11" s="4"/>
      <c r="D11" s="4"/>
      <c r="E11" s="4"/>
      <c r="H11" s="4" t="s">
        <v>6</v>
      </c>
      <c r="I11" s="4"/>
      <c r="J11" s="4"/>
      <c r="L11" s="4" t="s">
        <v>7</v>
      </c>
      <c r="M11" s="4"/>
    </row>
    <row r="12" customFormat="false" ht="12.8" hidden="false" customHeight="false" outlineLevel="0" collapsed="false">
      <c r="B12" s="5" t="s">
        <v>8</v>
      </c>
      <c r="C12" s="5"/>
      <c r="D12" s="5"/>
      <c r="E12" s="6" t="s">
        <v>9</v>
      </c>
      <c r="H12" s="5" t="s">
        <v>10</v>
      </c>
      <c r="I12" s="6" t="s">
        <v>11</v>
      </c>
      <c r="J12" s="5"/>
      <c r="L12" s="5" t="s">
        <v>12</v>
      </c>
      <c r="M12" s="7" t="n">
        <f aca="false">520*SQRT(E14*(2/(E14+1))^((E14+1)/(E14-1)))</f>
        <v>325.653102600989</v>
      </c>
    </row>
    <row r="13" customFormat="false" ht="47" hidden="false" customHeight="false" outlineLevel="0" collapsed="false">
      <c r="B13" s="5" t="s">
        <v>13</v>
      </c>
      <c r="C13" s="5" t="s">
        <v>14</v>
      </c>
      <c r="D13" s="5" t="s">
        <v>15</v>
      </c>
      <c r="E13" s="6" t="n">
        <v>65</v>
      </c>
      <c r="H13" s="5" t="s">
        <v>16</v>
      </c>
      <c r="I13" s="6" t="n">
        <v>1</v>
      </c>
      <c r="J13" s="8" t="s">
        <v>17</v>
      </c>
      <c r="L13" s="5" t="s">
        <v>18</v>
      </c>
      <c r="M13" s="7" t="n">
        <f aca="false">SQRT((E14/(E14-1))*(E23/E22)^(2/E14)*((1-(E23/E22)^((E14-1)/E14))/(1-E23/E22)))</f>
        <v>0.0265996705014379</v>
      </c>
    </row>
    <row r="14" customFormat="false" ht="36" hidden="false" customHeight="false" outlineLevel="0" collapsed="false">
      <c r="B14" s="5" t="s">
        <v>19</v>
      </c>
      <c r="C14" s="5" t="s">
        <v>20</v>
      </c>
      <c r="D14" s="5" t="s">
        <v>21</v>
      </c>
      <c r="E14" s="6" t="n">
        <v>1.09</v>
      </c>
      <c r="H14" s="5" t="s">
        <v>22</v>
      </c>
      <c r="I14" s="6" t="n">
        <v>1</v>
      </c>
      <c r="J14" s="8" t="s">
        <v>23</v>
      </c>
      <c r="L14" s="5" t="s">
        <v>24</v>
      </c>
      <c r="M14" s="7" t="n">
        <f aca="false">13160*E19/(M12*I15*E22*I13*I14)*SQRT(E24*E18/E13)</f>
        <v>499.867730950737</v>
      </c>
    </row>
    <row r="15" customFormat="false" ht="36" hidden="false" customHeight="false" outlineLevel="0" collapsed="false">
      <c r="B15" s="5" t="s">
        <v>25</v>
      </c>
      <c r="C15" s="5" t="s">
        <v>26</v>
      </c>
      <c r="D15" s="5" t="s">
        <v>27</v>
      </c>
      <c r="E15" s="6" t="n">
        <v>75</v>
      </c>
      <c r="H15" s="5" t="s">
        <v>28</v>
      </c>
      <c r="I15" s="6" t="n">
        <v>0.975</v>
      </c>
      <c r="J15" s="8" t="s">
        <v>29</v>
      </c>
      <c r="L15" s="5" t="s">
        <v>30</v>
      </c>
      <c r="M15" s="7" t="n">
        <f aca="false">17.9*E19/(M13*I15*I14)*SQRT(E18*E24/(E13*E22*(E22-E23)))</f>
        <v>8362.12591470535</v>
      </c>
    </row>
    <row r="16" customFormat="false" ht="12.8" hidden="false" customHeight="false" outlineLevel="0" collapsed="false">
      <c r="B16" s="5" t="s">
        <v>31</v>
      </c>
      <c r="C16" s="5" t="s">
        <v>32</v>
      </c>
      <c r="D16" s="5" t="s">
        <v>33</v>
      </c>
      <c r="E16" s="6" t="n">
        <v>110.31</v>
      </c>
      <c r="H16" s="5" t="s">
        <v>34</v>
      </c>
      <c r="I16" s="7" t="n">
        <f aca="false">IF(E22&lt;10339,1,(0.02764*E22-1000)/(0.03324*E22-1061))</f>
        <v>1.01158350511442</v>
      </c>
      <c r="J16" s="5" t="s">
        <v>35</v>
      </c>
      <c r="L16" s="5" t="s">
        <v>36</v>
      </c>
      <c r="M16" s="7" t="n">
        <f aca="false">190.4*E19/(E22*I13*I14*I15*I16*I17)</f>
        <v>1097.62369313122</v>
      </c>
    </row>
    <row r="17" customFormat="false" ht="25" hidden="false" customHeight="false" outlineLevel="0" collapsed="false">
      <c r="B17" s="5" t="s">
        <v>37</v>
      </c>
      <c r="C17" s="5" t="s">
        <v>38</v>
      </c>
      <c r="D17" s="5" t="s">
        <v>33</v>
      </c>
      <c r="E17" s="6" t="n">
        <v>0</v>
      </c>
      <c r="H17" s="5" t="s">
        <v>39</v>
      </c>
      <c r="I17" s="6" t="n">
        <v>1</v>
      </c>
      <c r="J17" s="8" t="s">
        <v>40</v>
      </c>
    </row>
    <row r="18" customFormat="false" ht="12.8" hidden="false" customHeight="false" outlineLevel="0" collapsed="false">
      <c r="B18" s="5" t="s">
        <v>41</v>
      </c>
      <c r="C18" s="5" t="s">
        <v>42</v>
      </c>
      <c r="D18" s="5"/>
      <c r="E18" s="6" t="n">
        <v>0.84</v>
      </c>
      <c r="F18" s="0" t="s">
        <v>43</v>
      </c>
      <c r="H18" s="5" t="s">
        <v>44</v>
      </c>
      <c r="I18" s="9" t="n">
        <v>0.1</v>
      </c>
      <c r="J18" s="5"/>
    </row>
    <row r="19" customFormat="false" ht="12.8" hidden="false" customHeight="false" outlineLevel="0" collapsed="false">
      <c r="B19" s="5" t="s">
        <v>45</v>
      </c>
      <c r="C19" s="5" t="s">
        <v>46</v>
      </c>
      <c r="D19" s="5" t="s">
        <v>47</v>
      </c>
      <c r="E19" s="6" t="n">
        <v>69626</v>
      </c>
      <c r="H19" s="5" t="s">
        <v>48</v>
      </c>
      <c r="I19" s="9" t="n">
        <v>0.1</v>
      </c>
      <c r="J19" s="5"/>
    </row>
    <row r="20" customFormat="false" ht="12.8" hidden="false" customHeight="false" outlineLevel="0" collapsed="false">
      <c r="B20" s="5"/>
      <c r="C20" s="5"/>
      <c r="D20" s="5"/>
      <c r="E20" s="5"/>
    </row>
    <row r="21" customFormat="false" ht="12.8" hidden="false" customHeight="false" outlineLevel="0" collapsed="false">
      <c r="B21" s="5" t="s">
        <v>49</v>
      </c>
      <c r="C21" s="5"/>
      <c r="D21" s="5"/>
      <c r="E21" s="5"/>
    </row>
    <row r="22" customFormat="false" ht="12.8" hidden="false" customHeight="false" outlineLevel="0" collapsed="false">
      <c r="B22" s="5" t="s">
        <v>31</v>
      </c>
      <c r="C22" s="5" t="s">
        <v>32</v>
      </c>
      <c r="D22" s="5" t="s">
        <v>50</v>
      </c>
      <c r="E22" s="7" t="n">
        <f aca="false">(E16*100000+101325)/1000*(1+I18)</f>
        <v>12245.5575</v>
      </c>
    </row>
    <row r="23" customFormat="false" ht="12.8" hidden="false" customHeight="false" outlineLevel="0" collapsed="false">
      <c r="B23" s="5" t="s">
        <v>37</v>
      </c>
      <c r="C23" s="5" t="s">
        <v>38</v>
      </c>
      <c r="D23" s="5" t="s">
        <v>50</v>
      </c>
      <c r="E23" s="7" t="n">
        <f aca="false">(E17*100000+101325)/1000*(1+I19)</f>
        <v>111.4575</v>
      </c>
    </row>
    <row r="24" customFormat="false" ht="12.8" hidden="false" customHeight="false" outlineLevel="0" collapsed="false">
      <c r="B24" s="5" t="s">
        <v>51</v>
      </c>
      <c r="C24" s="5" t="s">
        <v>26</v>
      </c>
      <c r="D24" s="5" t="s">
        <v>52</v>
      </c>
      <c r="E24" s="7" t="n">
        <f aca="false">E15+273.15</f>
        <v>348.15</v>
      </c>
    </row>
    <row r="25" customFormat="false" ht="12.8" hidden="false" customHeight="false" outlineLevel="0" collapsed="false">
      <c r="B25" s="5"/>
      <c r="C25" s="5"/>
      <c r="D25" s="5"/>
      <c r="E25" s="5"/>
    </row>
    <row r="26" customFormat="false" ht="12.8" hidden="false" customHeight="false" outlineLevel="0" collapsed="false">
      <c r="B26" s="5" t="s">
        <v>53</v>
      </c>
      <c r="C26" s="5" t="s">
        <v>54</v>
      </c>
      <c r="D26" s="5" t="s">
        <v>50</v>
      </c>
      <c r="E26" s="7" t="n">
        <f aca="false">E22*(2/(E14+1))^(E14/(E14-1))</f>
        <v>7185.53392695887</v>
      </c>
    </row>
    <row r="27" customFormat="false" ht="12.8" hidden="false" customHeight="false" outlineLevel="0" collapsed="false">
      <c r="B27" s="5"/>
      <c r="C27" s="5"/>
      <c r="D27" s="5"/>
      <c r="E27" s="7" t="str">
        <f aca="false">IF(E23&lt;E26,"Critical flow","Subcritical flow")</f>
        <v>Critical flow</v>
      </c>
    </row>
    <row r="28" customFormat="false" ht="12.8" hidden="false" customHeight="false" outlineLevel="0" collapsed="false">
      <c r="B28" s="5"/>
      <c r="C28" s="5"/>
      <c r="D28" s="5"/>
      <c r="E28" s="5"/>
    </row>
    <row r="29" customFormat="false" ht="12.8" hidden="false" customHeight="false" outlineLevel="0" collapsed="false">
      <c r="B29" s="10" t="s">
        <v>55</v>
      </c>
      <c r="C29" s="10" t="s">
        <v>56</v>
      </c>
      <c r="D29" s="10" t="s">
        <v>57</v>
      </c>
      <c r="E29" s="11" t="n">
        <f aca="false">IF(E12="Steam",M16,IF(E27="Critical flow",M14,M15))</f>
        <v>1097.62369313122</v>
      </c>
    </row>
    <row r="34" customFormat="false" ht="12.8" hidden="false" customHeight="false" outlineLevel="0" collapsed="false">
      <c r="B34" s="3" t="s">
        <v>58</v>
      </c>
    </row>
    <row r="35" customFormat="false" ht="12.8" hidden="false" customHeight="false" outlineLevel="0" collapsed="false">
      <c r="B35" s="12" t="s">
        <v>59</v>
      </c>
    </row>
    <row r="37" customFormat="false" ht="12.9" hidden="false" customHeight="false" outlineLevel="0" collapsed="false">
      <c r="B37" s="13" t="s">
        <v>60</v>
      </c>
      <c r="C37" s="13"/>
      <c r="D37" s="13"/>
      <c r="E37" s="13"/>
      <c r="F37" s="13"/>
      <c r="G37" s="13"/>
      <c r="H37" s="13"/>
      <c r="I37" s="13"/>
      <c r="J37" s="13"/>
    </row>
    <row r="38" customFormat="false" ht="12.8" hidden="false" customHeight="false" outlineLevel="0" collapsed="false">
      <c r="B38" s="13"/>
      <c r="C38" s="13"/>
      <c r="D38" s="13"/>
      <c r="E38" s="13"/>
      <c r="F38" s="13"/>
      <c r="G38" s="13"/>
      <c r="H38" s="13"/>
      <c r="I38" s="13"/>
      <c r="J38" s="13"/>
    </row>
    <row r="39" customFormat="false" ht="12.9" hidden="false" customHeight="false" outlineLevel="0" collapsed="false">
      <c r="B39" s="14" t="s">
        <v>61</v>
      </c>
      <c r="C39" s="13"/>
      <c r="D39" s="13"/>
      <c r="E39" s="13"/>
      <c r="F39" s="13"/>
      <c r="G39" s="13"/>
      <c r="H39" s="13"/>
      <c r="I39" s="13"/>
      <c r="J39" s="13"/>
    </row>
    <row r="40" customFormat="false" ht="12.8" hidden="false" customHeight="false" outlineLevel="0" collapsed="false">
      <c r="B40" s="13"/>
      <c r="C40" s="13"/>
      <c r="D40" s="13"/>
      <c r="E40" s="13"/>
      <c r="F40" s="13"/>
      <c r="G40" s="13"/>
      <c r="H40" s="13"/>
      <c r="I40" s="13"/>
      <c r="J40" s="13"/>
    </row>
    <row r="41" customFormat="false" ht="45.7" hidden="false" customHeight="true" outlineLevel="0" collapsed="false">
      <c r="B41" s="15" t="s">
        <v>62</v>
      </c>
      <c r="C41" s="15"/>
      <c r="D41" s="15"/>
      <c r="E41" s="15"/>
      <c r="F41" s="15"/>
      <c r="G41" s="15"/>
      <c r="H41" s="15"/>
      <c r="I41" s="15"/>
      <c r="J41" s="15"/>
    </row>
    <row r="43" s="2" customFormat="true" ht="12.8" hidden="false" customHeight="false" outlineLevel="0" collapsed="false">
      <c r="A43" s="1" t="s">
        <v>0</v>
      </c>
    </row>
  </sheetData>
  <sheetProtection sheet="true" password="c80a" objects="true" scenarios="true"/>
  <mergeCells count="4">
    <mergeCell ref="B11:E11"/>
    <mergeCell ref="H11:J11"/>
    <mergeCell ref="L11:M11"/>
    <mergeCell ref="B41:J41"/>
  </mergeCells>
  <hyperlinks>
    <hyperlink ref="B37" r:id="rId1" display="If you spot a mistake or wish to suggest an improvement, please contact : contact@myengineeringtools.com"/>
    <hyperlink ref="B39"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C40"/>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0" activeCellId="1" sqref="37:43 B10"/>
    </sheetView>
  </sheetViews>
  <sheetFormatPr defaultColWidth="11.53515625" defaultRowHeight="12.8" zeroHeight="false" outlineLevelRow="0" outlineLevelCol="0"/>
  <cols>
    <col collapsed="false" customWidth="true" hidden="false" outlineLevel="0" max="2" min="2" style="0" width="37.79"/>
    <col collapsed="false" customWidth="true" hidden="false" outlineLevel="0" max="3" min="3" style="0" width="42.37"/>
  </cols>
  <sheetData>
    <row r="10" customFormat="false" ht="35.05" hidden="false" customHeight="false" outlineLevel="0" collapsed="false">
      <c r="B10" s="16" t="s">
        <v>63</v>
      </c>
      <c r="C10" s="0" t="s">
        <v>64</v>
      </c>
    </row>
    <row r="11" customFormat="false" ht="12.8" hidden="false" customHeight="false" outlineLevel="0" collapsed="false">
      <c r="B11" s="0" t="n">
        <v>0</v>
      </c>
      <c r="C11" s="0" t="n">
        <v>1</v>
      </c>
    </row>
    <row r="12" customFormat="false" ht="23.85" hidden="false" customHeight="false" outlineLevel="0" collapsed="false">
      <c r="B12" s="0" t="n">
        <v>5</v>
      </c>
      <c r="C12" s="0" t="n">
        <v>1</v>
      </c>
    </row>
    <row r="13" customFormat="false" ht="23.85" hidden="false" customHeight="false" outlineLevel="0" collapsed="false">
      <c r="B13" s="0" t="n">
        <v>10</v>
      </c>
      <c r="C13" s="0" t="n">
        <v>1</v>
      </c>
    </row>
    <row r="14" customFormat="false" ht="23.85" hidden="false" customHeight="false" outlineLevel="0" collapsed="false">
      <c r="B14" s="0" t="n">
        <v>15</v>
      </c>
      <c r="C14" s="0" t="n">
        <v>1</v>
      </c>
    </row>
    <row r="15" customFormat="false" ht="12.8" hidden="false" customHeight="false" outlineLevel="0" collapsed="false">
      <c r="B15" s="0" t="n">
        <v>20</v>
      </c>
      <c r="C15" s="0" t="n">
        <v>1</v>
      </c>
    </row>
    <row r="16" customFormat="false" ht="23.85" hidden="false" customHeight="false" outlineLevel="0" collapsed="false">
      <c r="B16" s="0" t="n">
        <v>25</v>
      </c>
      <c r="C16" s="0" t="n">
        <v>1</v>
      </c>
    </row>
    <row r="17" customFormat="false" ht="12.8" hidden="false" customHeight="false" outlineLevel="0" collapsed="false">
      <c r="B17" s="0" t="n">
        <v>30</v>
      </c>
      <c r="C17" s="0" t="n">
        <v>1</v>
      </c>
    </row>
    <row r="18" customFormat="false" ht="12.8" hidden="false" customHeight="false" outlineLevel="0" collapsed="false">
      <c r="B18" s="0" t="n">
        <v>35</v>
      </c>
      <c r="C18" s="0" t="n">
        <v>0.94</v>
      </c>
    </row>
    <row r="19" customFormat="false" ht="12.8" hidden="false" customHeight="false" outlineLevel="0" collapsed="false">
      <c r="B19" s="0" t="n">
        <v>40</v>
      </c>
      <c r="C19" s="0" t="n">
        <v>0.86</v>
      </c>
    </row>
    <row r="20" customFormat="false" ht="12.8" hidden="false" customHeight="false" outlineLevel="0" collapsed="false">
      <c r="B20" s="0" t="n">
        <v>45</v>
      </c>
      <c r="C20" s="0" t="n">
        <v>0.78</v>
      </c>
    </row>
    <row r="21" customFormat="false" ht="12.8" hidden="false" customHeight="false" outlineLevel="0" collapsed="false">
      <c r="B21" s="0" t="n">
        <v>50</v>
      </c>
      <c r="C21" s="0" t="n">
        <v>0.7</v>
      </c>
    </row>
    <row r="40" customFormat="false" ht="16.4" hidden="false" customHeight="false" outlineLevel="0" collapsed="false"/>
  </sheetData>
  <sheetProtection sheet="true" password="c80a" objects="true" scenarios="true" selectLockedCells="true"/>
  <printOptions headings="false" gridLines="false" gridLinesSet="true" horizontalCentered="true" verticalCentered="false"/>
  <pageMargins left="0.7875" right="0.7875" top="0.7875" bottom="1.025" header="0.51180555555555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
    <oddFooter>&amp;CSeite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7" activeCellId="1" sqref="37:43 J7"/>
    </sheetView>
  </sheetViews>
  <sheetFormatPr defaultColWidth="11.53515625" defaultRowHeight="12.8" zeroHeight="false" outlineLevelRow="0" outlineLevelCol="0"/>
  <sheetData>
    <row r="10" customFormat="false" ht="35.05" hidden="false" customHeight="false" outlineLevel="0" collapsed="false"/>
    <row r="12" customFormat="false" ht="23.85" hidden="false" customHeight="false" outlineLevel="0" collapsed="false"/>
    <row r="13" customFormat="false" ht="23.85" hidden="false" customHeight="false" outlineLevel="0" collapsed="false"/>
    <row r="14" customFormat="false" ht="23.85" hidden="false" customHeight="false" outlineLevel="0" collapsed="false"/>
    <row r="16" customFormat="false" ht="23.85" hidden="false" customHeight="false" outlineLevel="0" collapsed="false"/>
    <row r="40" customFormat="false" ht="16.4" hidden="false" customHeight="false" outlineLevel="0" collapsed="false"/>
  </sheetData>
  <sheetProtection sheet="true" password="c80a" objects="true" scenarios="true" selectLockedCells="true"/>
  <printOptions headings="false" gridLines="false" gridLinesSet="true" horizontalCentered="true" verticalCentered="false"/>
  <pageMargins left="0.7875" right="0.7875" top="0.7875" bottom="1.025" header="0.511805555555555" footer="0.7875"/>
  <pageSetup paperSize="1" scale="100" fitToWidth="1" fitToHeight="1" pageOrder="downThenOver" orientation="portrait" blackAndWhite="false" draft="false" cellComments="none" horizontalDpi="300" verticalDpi="300" copies="1"/>
  <headerFooter differentFirst="false" differentOddEven="false">
    <oddHeader/>
    <oddFooter>&amp;CSeite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1" sqref="37:43 B9"/>
    </sheetView>
  </sheetViews>
  <sheetFormatPr defaultColWidth="11.53515625" defaultRowHeight="12.8" zeroHeight="false" outlineLevelRow="0" outlineLevelCol="0"/>
  <sheetData>
    <row r="10" customFormat="false" ht="35.05" hidden="false" customHeight="false" outlineLevel="0" collapsed="false"/>
    <row r="12" customFormat="false" ht="23.85" hidden="false" customHeight="false" outlineLevel="0" collapsed="false"/>
    <row r="13" customFormat="false" ht="23.85" hidden="false" customHeight="false" outlineLevel="0" collapsed="false"/>
    <row r="14" customFormat="false" ht="23.85" hidden="false" customHeight="false" outlineLevel="0" collapsed="false"/>
    <row r="16" customFormat="false" ht="23.85" hidden="false" customHeight="false" outlineLevel="0" collapsed="false"/>
    <row r="40" customFormat="false" ht="16.4" hidden="false" customHeight="false" outlineLevel="0" collapsed="false"/>
  </sheetData>
  <sheetProtection sheet="true" password="c80a" objects="true" scenarios="true" selectLockedCells="true"/>
  <printOptions headings="false" gridLines="false" gridLinesSet="true" horizontalCentered="true" verticalCentered="false"/>
  <pageMargins left="0.7875" right="0.7875" top="0.7875" bottom="1.025" header="0.511805555555555" footer="0.7875"/>
  <pageSetup paperSize="1" scale="100" fitToWidth="1" fitToHeight="1" pageOrder="downThenOver" orientation="portrait" blackAndWhite="false" draft="false" cellComments="none" horizontalDpi="300" verticalDpi="300" copies="1"/>
  <headerFooter differentFirst="false" differentOddEven="false">
    <oddHeader/>
    <oddFooter>&amp;CSeite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C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4" activeCellId="1" sqref="37:43 F14"/>
    </sheetView>
  </sheetViews>
  <sheetFormatPr defaultColWidth="11.53515625" defaultRowHeight="12.8" zeroHeight="false" outlineLevelRow="0" outlineLevelCol="0"/>
  <sheetData>
    <row r="10" customFormat="false" ht="35.05" hidden="false" customHeight="true" outlineLevel="0" collapsed="false">
      <c r="B10" s="17" t="s">
        <v>65</v>
      </c>
      <c r="C10" s="18" t="s">
        <v>66</v>
      </c>
    </row>
    <row r="11" customFormat="false" ht="12.8" hidden="false" customHeight="false" outlineLevel="0" collapsed="false">
      <c r="B11" s="17"/>
      <c r="C11" s="18"/>
    </row>
    <row r="12" customFormat="false" ht="23.85" hidden="false" customHeight="false" outlineLevel="0" collapsed="false">
      <c r="B12" s="19" t="s">
        <v>67</v>
      </c>
      <c r="C12" s="19" t="s">
        <v>68</v>
      </c>
    </row>
    <row r="13" customFormat="false" ht="23.85" hidden="false" customHeight="false" outlineLevel="0" collapsed="false">
      <c r="B13" s="19" t="s">
        <v>69</v>
      </c>
      <c r="C13" s="19" t="s">
        <v>70</v>
      </c>
    </row>
    <row r="14" customFormat="false" ht="23.85" hidden="false" customHeight="false" outlineLevel="0" collapsed="false">
      <c r="B14" s="19" t="s">
        <v>71</v>
      </c>
      <c r="C14" s="19" t="s">
        <v>68</v>
      </c>
    </row>
    <row r="15" customFormat="false" ht="23.85" hidden="false" customHeight="false" outlineLevel="0" collapsed="false">
      <c r="B15" s="19" t="s">
        <v>72</v>
      </c>
      <c r="C15" s="19" t="s">
        <v>73</v>
      </c>
    </row>
    <row r="16" customFormat="false" ht="23.85" hidden="false" customHeight="false" outlineLevel="0" collapsed="false">
      <c r="B16" s="19" t="s">
        <v>74</v>
      </c>
      <c r="C16" s="19" t="s">
        <v>75</v>
      </c>
    </row>
    <row r="17" customFormat="false" ht="12.8" hidden="false" customHeight="false" outlineLevel="0" collapsed="false">
      <c r="B17" s="19" t="s">
        <v>76</v>
      </c>
      <c r="C17" s="19" t="n">
        <v>1.307</v>
      </c>
    </row>
    <row r="18" customFormat="false" ht="12.8" hidden="false" customHeight="false" outlineLevel="0" collapsed="false">
      <c r="B18" s="19" t="s">
        <v>77</v>
      </c>
      <c r="C18" s="19" t="n">
        <v>1.131</v>
      </c>
    </row>
    <row r="19" customFormat="false" ht="12.8" hidden="false" customHeight="false" outlineLevel="0" collapsed="false">
      <c r="B19" s="19" t="s">
        <v>78</v>
      </c>
      <c r="C19" s="19" t="n">
        <v>1.096</v>
      </c>
    </row>
    <row r="20" customFormat="false" ht="23.85" hidden="false" customHeight="false" outlineLevel="0" collapsed="false">
      <c r="B20" s="19" t="s">
        <v>79</v>
      </c>
      <c r="C20" s="19" t="s">
        <v>80</v>
      </c>
    </row>
    <row r="21" customFormat="false" ht="12.8" hidden="false" customHeight="false" outlineLevel="0" collapsed="false">
      <c r="B21" s="19" t="s">
        <v>81</v>
      </c>
      <c r="C21" s="19" t="n">
        <v>1.355</v>
      </c>
    </row>
    <row r="22" customFormat="false" ht="23.85" hidden="false" customHeight="false" outlineLevel="0" collapsed="false">
      <c r="B22" s="19" t="s">
        <v>82</v>
      </c>
      <c r="C22" s="19" t="s">
        <v>83</v>
      </c>
    </row>
    <row r="23" customFormat="false" ht="23.85" hidden="false" customHeight="false" outlineLevel="0" collapsed="false">
      <c r="B23" s="19" t="s">
        <v>84</v>
      </c>
      <c r="C23" s="19" t="n">
        <v>1.404</v>
      </c>
    </row>
    <row r="24" customFormat="false" ht="23.85" hidden="false" customHeight="false" outlineLevel="0" collapsed="false">
      <c r="B24" s="19" t="s">
        <v>85</v>
      </c>
      <c r="C24" s="19" t="n">
        <v>1.3</v>
      </c>
    </row>
    <row r="40" customFormat="false" ht="16.4" hidden="false" customHeight="false" outlineLevel="0" collapsed="false"/>
  </sheetData>
  <sheetProtection sheet="true" password="c80a" objects="true" scenarios="true" selectLockedCells="true"/>
  <mergeCells count="2">
    <mergeCell ref="B10:B11"/>
    <mergeCell ref="C10:C11"/>
  </mergeCells>
  <printOptions headings="false" gridLines="false" gridLinesSet="true" horizontalCentered="true" verticalCentered="false"/>
  <pageMargins left="0.7875" right="0.7875" top="0.7875" bottom="1.025" header="0.511805555555555" footer="0.7875"/>
  <pageSetup paperSize="1" scale="100" fitToWidth="1" fitToHeight="1" pageOrder="downThenOver" orientation="portrait" blackAndWhite="false" draft="false" cellComments="none" horizontalDpi="300" verticalDpi="300" copies="1"/>
  <headerFooter differentFirst="false" differentOddEven="false">
    <oddHeader/>
    <oddFooter>&amp;CSeite &amp;P</oddFooter>
  </headerFooter>
  <drawing r:id="rId1"/>
</worksheet>
</file>

<file path=docProps/app.xml><?xml version="1.0" encoding="utf-8"?>
<Properties xmlns="http://schemas.openxmlformats.org/officeDocument/2006/extended-properties" xmlns:vt="http://schemas.openxmlformats.org/officeDocument/2006/docPropsVTypes">
  <Template/>
  <TotalTime>109</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2019-04-28T12:45:16Z</dcterms:created>
  <dc:creator/>
  <dc:description/>
  <dc:language>en-US</dc:language>
  <cp:lastModifiedBy/>
  <dcterms:modified xsi:type="dcterms:W3CDTF">2021-12-13T20:16:28Z</dcterms:modified>
  <cp:revision>35</cp:revision>
  <dc:subject/>
  <dc:title/>
</cp:coreProperties>
</file>