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alculator" sheetId="1" state="visible" r:id="rId3"/>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<sst xmlns="http://schemas.openxmlformats.org/spreadsheetml/2006/main" count="75" uniqueCount="63">
  <si>
    <t xml:space="preserve">FOR EDUCATIONAL PURPOSE ONLY – DO NOT USE THIS METHOD FOR DETAIL DESIGN – ALWAYS CONSULT A REPUTABLE SUPPLIER FOR DETAIL DESIGN</t>
  </si>
  <si>
    <t xml:space="preserve">RO Membrane System Calculator</t>
  </si>
  <si>
    <t xml:space="preserve">To modify</t>
  </si>
  <si>
    <t xml:space="preserve">Calculated</t>
  </si>
  <si>
    <t xml:space="preserve">Warning: This calculator is for illustration purposes only. Consult a professional for detailed design.</t>
  </si>
  <si>
    <t xml:space="preserve">Input Parameters - Enter values in yellow cells</t>
  </si>
  <si>
    <t xml:space="preserve">Feed Water Parameters</t>
  </si>
  <si>
    <t xml:space="preserve">Value</t>
  </si>
  <si>
    <t xml:space="preserve">Unit</t>
  </si>
  <si>
    <t xml:space="preserve">Feed Flow Rate</t>
  </si>
  <si>
    <t xml:space="preserve">m³/h</t>
  </si>
  <si>
    <t xml:space="preserve">Feed TDS</t>
  </si>
  <si>
    <t xml:space="preserve">mg/L</t>
  </si>
  <si>
    <t xml:space="preserve">Temperature</t>
  </si>
  <si>
    <t xml:space="preserve">°C</t>
  </si>
  <si>
    <t xml:space="preserve">Recovery Rate</t>
  </si>
  <si>
    <t xml:space="preserve">%</t>
  </si>
  <si>
    <t xml:space="preserve">Design Flux</t>
  </si>
  <si>
    <t xml:space="preserve">L/m²/h</t>
  </si>
  <si>
    <t xml:space="preserve">Safety Factor</t>
  </si>
  <si>
    <t xml:space="preserve">-</t>
  </si>
  <si>
    <t xml:space="preserve">Membrane Specifications</t>
  </si>
  <si>
    <t xml:space="preserve">Salt Rejection</t>
  </si>
  <si>
    <t xml:space="preserve">Calculations</t>
  </si>
  <si>
    <t xml:space="preserve">Temperature Correction Factor (TCF)</t>
  </si>
  <si>
    <t xml:space="preserve">Corrected Flux</t>
  </si>
  <si>
    <t xml:space="preserve">Permeate Flow</t>
  </si>
  <si>
    <t xml:space="preserve">Concentrate Flow</t>
  </si>
  <si>
    <t xml:space="preserve">Required Membrane Area</t>
  </si>
  <si>
    <t xml:space="preserve">m²</t>
  </si>
  <si>
    <t xml:space="preserve">Concentration Factor</t>
  </si>
  <si>
    <t xml:space="preserve">Concentrate TDS</t>
  </si>
  <si>
    <t xml:space="preserve">Permeate TDS</t>
  </si>
  <si>
    <t xml:space="preserve">Element Calculations</t>
  </si>
  <si>
    <t xml:space="preserve">Element Area (8040)</t>
  </si>
  <si>
    <t xml:space="preserve">Number of Elements Required</t>
  </si>
  <si>
    <t xml:space="preserve">elements</t>
  </si>
  <si>
    <t xml:space="preserve">Recommended Vessels (6 elements/vessel)</t>
  </si>
  <si>
    <t xml:space="preserve">vessels</t>
  </si>
  <si>
    <t xml:space="preserve">Validation Checks</t>
  </si>
  <si>
    <t xml:space="preserve">Status</t>
  </si>
  <si>
    <t xml:space="preserve">Limits</t>
  </si>
  <si>
    <t xml:space="preserve">50-85%</t>
  </si>
  <si>
    <t xml:space="preserve">Flux Rate</t>
  </si>
  <si>
    <t xml:space="preserve">15-25 L/m²/h</t>
  </si>
  <si>
    <t xml:space="preserve">5-45°C</t>
  </si>
  <si>
    <t xml:space="preserve">&lt;45000 mg/L</t>
  </si>
  <si>
    <t xml:space="preserve">Design Guidelines</t>
  </si>
  <si>
    <t xml:space="preserve">Parameter</t>
  </si>
  <si>
    <t xml:space="preserve">Brackish Water</t>
  </si>
  <si>
    <t xml:space="preserve">Seawater</t>
  </si>
  <si>
    <t xml:space="preserve">Typical Flux (L/m²/h)</t>
  </si>
  <si>
    <t xml:space="preserve">15-25</t>
  </si>
  <si>
    <t xml:space="preserve">8-12</t>
  </si>
  <si>
    <t xml:space="preserve">Recovery Rate (%)</t>
  </si>
  <si>
    <t xml:space="preserve">70-85</t>
  </si>
  <si>
    <t xml:space="preserve">35-45</t>
  </si>
  <si>
    <t xml:space="preserve">Maximum TDS (mg/L)</t>
  </si>
  <si>
    <t xml:space="preserve">15000</t>
  </si>
  <si>
    <t xml:space="preserve">45000</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</si>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</sst>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1">
    <numFmt numFmtId="164" formatCode="General"/>
  </numFmts>
  <fonts count="11">
    <font>
      <sz val="12"/>
      <color theme="1"/>
      <name val="Calibri"/>
      <family val="2"/>
      <charset val="1"/>
    </font>
    <font>
      <sz val="10"/>
      <name val="Arial"/>
      <family val="0"/>
    </font>
    <font>
      <sz val="10"/>
      <name val="Arial"/>
      <family val="0"/>
    </font>
    <font>
      <sz val="10"/>
      <name val="Arial"/>
      <family val="0"/>
    </font>
    <font>
      <sz val="10"/>
      <name val="Arial"/>
      <family val="2"/>
      <charset val="1"/>
    </font>
    <font>
      <b val="true"/>
      <sz val="16"/>
      <color theme="1"/>
      <name val="Calibri"/>
      <family val="2"/>
    </font>
    <font>
      <b val="true"/>
      <sz val="11"/>
      <color rgb="FF1F497D"/>
      <name val="Calibri"/>
      <family val="2"/>
      <charset val="1"/>
    </font>
    <font>
      <b val="true"/>
      <sz val="11"/>
      <color rgb="FFFF0000"/>
      <name val="Calibri"/>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FF0000"/>
      </patternFill>
    </fill>
    <fill>
      <patternFill patternType="solid">
        <fgColor rgb="FFEBF1DE"/>
        <bgColor rgb="FFFFFFFF"/>
      </patternFill>
    </fill>
    <fill>
      <patternFill patternType="solid">
        <fgColor rgb="FFFCD5B5"/>
        <bgColor rgb="FFEBF1DE"/>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true" hidden="false"/>
    </xf>
    <xf numFmtId="164" fontId="7" fillId="4" borderId="0" xfId="0" applyFont="true" applyBorder="false" applyAlignment="true" applyProtection="true">
      <alignment horizontal="general" vertical="bottom" textRotation="0" wrapText="fals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fals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2130480</xdr:colOff>
      <xdr:row>3</xdr:row>
      <xdr:rowOff>84240</xdr:rowOff>
    </xdr:from>
    <xdr:to>
      <xdr:col>8</xdr:col>
      <xdr:colOff>240120</xdr:colOff>
      <xdr:row>6</xdr:row>
      <xdr:rowOff>103320</xdr:rowOff>
    </xdr:to>
    <xdr:pic>
      <xdr:nvPicPr>
        <xdr:cNvPr id="0" name="Image 2" descr=""/>
        <xdr:cNvPicPr/>
      </xdr:nvPicPr>
      <xdr:blipFill>
        <a:blip r:embed="rId1"/>
        <a:stretch/>
      </xdr:blipFill>
      <xdr:spPr>
        <a:xfrm>
          <a:off x="2513520" y="655920"/>
          <a:ext cx="6212880" cy="59040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tint val="100000"/>
                <a:shade val="100000"/>
              </a:schemeClr>
            </a:gs>
            <a:gs pos="100000">
              <a:schemeClr val="phClr">
                <a:tint val="50000"/>
                <a:shade val="100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64"/>
  <sheetViews>
    <sheetView showFormulas="false" showGridLines="true" showRowColHeaders="true" showZeros="true" rightToLeft="false" tabSelected="true" showOutlineSymbols="true" defaultGridColor="true" view="normal" topLeftCell="A1" colorId="64" zoomScale="110" zoomScaleNormal="110" zoomScalePageLayoutView="100" workbookViewId="0">
      <selection pane="topLeft" activeCell="J33" activeCellId="0" sqref="J33"/>
    </sheetView>
  </sheetViews>
  <sheetFormatPr defaultColWidth="8.50390625" defaultRowHeight="12.8" customHeight="true" zeroHeight="false" outlineLevelRow="0" outlineLevelCol="0"/>
  <cols>
    <col collapsed="false" customWidth="true" hidden="false" outlineLevel="0" max="1" min="1" style="1" width="4.94"/>
    <col collapsed="false" customWidth="true" hidden="false" outlineLevel="0" max="2" min="2" style="1" width="41.26"/>
    <col collapsed="false" customWidth="true" hidden="false" outlineLevel="0" max="3" min="3" style="1" width="20.84"/>
  </cols>
  <sheetData>
    <row r="1" customFormat="false" ht="15" hidden="false" customHeight="true" outlineLevel="0" collapsed="false"/>
    <row r="2" customFormat="false" ht="15" hidden="false" customHeight="false" outlineLevel="0" collapsed="false">
      <c r="A2" s="2" t="s">
        <v>0</v>
      </c>
      <c r="B2" s="3"/>
      <c r="C2" s="3"/>
      <c r="D2" s="3"/>
      <c r="E2" s="3"/>
      <c r="F2" s="3"/>
      <c r="G2" s="3"/>
      <c r="H2" s="3"/>
      <c r="I2" s="3"/>
      <c r="J2" s="3"/>
      <c r="K2" s="3"/>
      <c r="L2" s="3"/>
      <c r="M2" s="3"/>
    </row>
    <row r="3" customFormat="false" ht="15" hidden="false" customHeight="false" outlineLevel="0" collapsed="false">
      <c r="D3" s="1"/>
      <c r="E3" s="1"/>
      <c r="F3" s="1"/>
      <c r="G3" s="1"/>
      <c r="I3" s="1"/>
      <c r="J3" s="1"/>
      <c r="K3" s="1"/>
      <c r="M3" s="1"/>
    </row>
    <row r="4" customFormat="false" ht="15" hidden="false" customHeight="false" outlineLevel="0" collapsed="false">
      <c r="B4" s="4"/>
      <c r="C4" s="4"/>
      <c r="D4" s="4"/>
      <c r="E4" s="4"/>
      <c r="F4" s="4"/>
      <c r="G4" s="4"/>
      <c r="H4" s="4"/>
      <c r="I4" s="4"/>
      <c r="J4" s="4"/>
      <c r="K4" s="1"/>
      <c r="M4" s="1"/>
    </row>
    <row r="5" customFormat="false" ht="15" hidden="false" customHeight="false" outlineLevel="0" collapsed="false">
      <c r="B5" s="4"/>
      <c r="C5" s="4"/>
      <c r="D5" s="4"/>
      <c r="E5" s="4"/>
      <c r="F5" s="4"/>
      <c r="G5" s="4"/>
      <c r="H5" s="4"/>
      <c r="I5" s="4"/>
      <c r="J5" s="4"/>
      <c r="K5" s="1"/>
      <c r="M5" s="1"/>
    </row>
    <row r="6" customFormat="false" ht="15" hidden="false" customHeight="false" outlineLevel="0" collapsed="false">
      <c r="B6" s="4"/>
      <c r="C6" s="4"/>
      <c r="D6" s="4"/>
      <c r="E6" s="4"/>
      <c r="F6" s="4"/>
      <c r="G6" s="4"/>
      <c r="H6" s="4"/>
      <c r="I6" s="4"/>
      <c r="J6" s="4"/>
      <c r="K6" s="1"/>
      <c r="M6" s="1"/>
    </row>
    <row r="7" customFormat="false" ht="12.8" hidden="false" customHeight="true" outlineLevel="0" collapsed="false">
      <c r="B7" s="4"/>
      <c r="C7" s="4"/>
      <c r="D7" s="4"/>
      <c r="E7" s="4"/>
      <c r="F7" s="4"/>
      <c r="G7" s="4"/>
      <c r="H7" s="4"/>
      <c r="I7" s="4"/>
      <c r="J7" s="4"/>
      <c r="K7" s="1"/>
      <c r="M7" s="1"/>
    </row>
    <row r="8" customFormat="false" ht="15" hidden="false" customHeight="true" outlineLevel="0" collapsed="false">
      <c r="B8" s="5" t="s">
        <v>1</v>
      </c>
      <c r="C8" s="5"/>
      <c r="D8" s="5"/>
      <c r="E8" s="5"/>
      <c r="F8" s="5"/>
      <c r="G8" s="5"/>
      <c r="H8" s="5"/>
      <c r="I8" s="5"/>
      <c r="J8" s="5"/>
      <c r="K8" s="1"/>
      <c r="M8" s="1"/>
    </row>
    <row r="9" customFormat="false" ht="15" hidden="false" customHeight="false" outlineLevel="0" collapsed="false">
      <c r="B9" s="5"/>
      <c r="C9" s="5"/>
      <c r="D9" s="5"/>
      <c r="E9" s="5"/>
      <c r="F9" s="5"/>
      <c r="G9" s="5"/>
      <c r="H9" s="5"/>
      <c r="I9" s="5"/>
      <c r="J9" s="5"/>
      <c r="K9" s="1"/>
      <c r="M9" s="1"/>
    </row>
    <row r="10" customFormat="false" ht="15" hidden="false" customHeight="false" outlineLevel="0" collapsed="false">
      <c r="B10" s="5"/>
      <c r="C10" s="5"/>
      <c r="D10" s="5"/>
      <c r="E10" s="5"/>
      <c r="F10" s="5"/>
      <c r="G10" s="5"/>
      <c r="H10" s="5"/>
      <c r="I10" s="5"/>
      <c r="J10" s="5"/>
      <c r="K10" s="1"/>
      <c r="M10" s="1"/>
    </row>
    <row r="11" customFormat="false" ht="15" hidden="false" customHeight="false" outlineLevel="0" collapsed="false">
      <c r="B11" s="5"/>
      <c r="C11" s="5"/>
      <c r="D11" s="5"/>
      <c r="E11" s="5"/>
      <c r="F11" s="5"/>
      <c r="G11" s="5"/>
      <c r="H11" s="5"/>
      <c r="I11" s="5"/>
      <c r="J11" s="5"/>
      <c r="K11" s="1"/>
      <c r="M11" s="1"/>
    </row>
    <row r="12" customFormat="false" ht="15" hidden="false" customHeight="false" outlineLevel="0" collapsed="false">
      <c r="D12" s="1"/>
      <c r="E12" s="1"/>
      <c r="F12" s="1"/>
      <c r="G12" s="1"/>
      <c r="I12" s="1"/>
      <c r="J12" s="1"/>
      <c r="K12" s="1"/>
      <c r="M12" s="1"/>
    </row>
    <row r="13" customFormat="false" ht="15" hidden="false" customHeight="false" outlineLevel="0" collapsed="false">
      <c r="D13" s="1"/>
      <c r="E13" s="1"/>
      <c r="F13" s="1"/>
      <c r="G13" s="1"/>
      <c r="I13" s="1"/>
      <c r="J13" s="1"/>
      <c r="K13" s="1"/>
      <c r="M13" s="1"/>
    </row>
    <row r="14" customFormat="false" ht="15" hidden="false" customHeight="false" outlineLevel="0" collapsed="false">
      <c r="B14" s="6" t="s">
        <v>2</v>
      </c>
      <c r="C14" s="7" t="s">
        <v>3</v>
      </c>
      <c r="D14" s="1"/>
      <c r="E14" s="1"/>
      <c r="F14" s="1"/>
      <c r="G14" s="1"/>
      <c r="I14" s="1"/>
      <c r="J14" s="1"/>
      <c r="K14" s="1"/>
      <c r="M14" s="1"/>
    </row>
    <row r="15" customFormat="false" ht="15" hidden="false" customHeight="false" outlineLevel="0" collapsed="false"/>
    <row r="16" customFormat="false" ht="15" hidden="false" customHeight="false" outlineLevel="0" collapsed="false">
      <c r="B16" s="0" t="s">
        <v>1</v>
      </c>
      <c r="C16" s="0"/>
    </row>
    <row r="17" customFormat="false" ht="15" hidden="false" customHeight="false" outlineLevel="0" collapsed="false">
      <c r="B17" s="0" t="s">
        <v>4</v>
      </c>
      <c r="C17" s="0"/>
    </row>
    <row r="18" customFormat="false" ht="15" hidden="false" customHeight="false" outlineLevel="0" collapsed="false">
      <c r="B18" s="0"/>
      <c r="C18" s="0"/>
    </row>
    <row r="19" customFormat="false" ht="15" hidden="false" customHeight="false" outlineLevel="0" collapsed="false">
      <c r="B19" s="0" t="s">
        <v>5</v>
      </c>
      <c r="C19" s="0"/>
    </row>
    <row r="20" customFormat="false" ht="15" hidden="false" customHeight="false" outlineLevel="0" collapsed="false">
      <c r="B20" s="0" t="s">
        <v>6</v>
      </c>
      <c r="C20" s="0"/>
      <c r="E20" s="0" t="s">
        <v>7</v>
      </c>
      <c r="F20" s="0" t="s">
        <v>8</v>
      </c>
    </row>
    <row r="21" customFormat="false" ht="15" hidden="false" customHeight="false" outlineLevel="0" collapsed="false">
      <c r="B21" s="0" t="s">
        <v>9</v>
      </c>
      <c r="C21" s="0"/>
      <c r="E21" s="8" t="n">
        <v>10</v>
      </c>
      <c r="F21" s="0" t="s">
        <v>10</v>
      </c>
    </row>
    <row r="22" customFormat="false" ht="15" hidden="false" customHeight="false" outlineLevel="0" collapsed="false">
      <c r="B22" s="0" t="s">
        <v>11</v>
      </c>
      <c r="C22" s="0"/>
      <c r="E22" s="8" t="n">
        <v>2000</v>
      </c>
      <c r="F22" s="0" t="s">
        <v>12</v>
      </c>
    </row>
    <row r="23" customFormat="false" ht="15" hidden="false" customHeight="false" outlineLevel="0" collapsed="false">
      <c r="B23" s="0" t="s">
        <v>13</v>
      </c>
      <c r="C23" s="0"/>
      <c r="E23" s="8" t="n">
        <v>25</v>
      </c>
      <c r="F23" s="0" t="s">
        <v>14</v>
      </c>
    </row>
    <row r="24" customFormat="false" ht="15" hidden="false" customHeight="false" outlineLevel="0" collapsed="false">
      <c r="B24" s="0" t="s">
        <v>15</v>
      </c>
      <c r="C24" s="0"/>
      <c r="E24" s="8" t="n">
        <v>75</v>
      </c>
      <c r="F24" s="0" t="s">
        <v>16</v>
      </c>
    </row>
    <row r="25" customFormat="false" ht="15" hidden="false" customHeight="false" outlineLevel="0" collapsed="false">
      <c r="B25" s="0" t="s">
        <v>17</v>
      </c>
      <c r="C25" s="0"/>
      <c r="E25" s="8" t="n">
        <v>20</v>
      </c>
      <c r="F25" s="0" t="s">
        <v>18</v>
      </c>
    </row>
    <row r="26" customFormat="false" ht="15" hidden="false" customHeight="false" outlineLevel="0" collapsed="false">
      <c r="B26" s="0" t="s">
        <v>19</v>
      </c>
      <c r="C26" s="0"/>
      <c r="E26" s="8" t="n">
        <v>1.2</v>
      </c>
      <c r="F26" s="0" t="s">
        <v>20</v>
      </c>
    </row>
    <row r="27" customFormat="false" ht="15" hidden="false" customHeight="false" outlineLevel="0" collapsed="false">
      <c r="B27" s="0"/>
      <c r="C27" s="0"/>
    </row>
    <row r="28" customFormat="false" ht="15" hidden="false" customHeight="false" outlineLevel="0" collapsed="false">
      <c r="B28" s="0" t="s">
        <v>21</v>
      </c>
      <c r="C28" s="0"/>
    </row>
    <row r="29" customFormat="false" ht="15" hidden="false" customHeight="false" outlineLevel="0" collapsed="false">
      <c r="B29" s="0" t="s">
        <v>22</v>
      </c>
      <c r="C29" s="0"/>
      <c r="E29" s="8" t="n">
        <v>99.5</v>
      </c>
      <c r="F29" s="0" t="s">
        <v>16</v>
      </c>
    </row>
    <row r="30" customFormat="false" ht="15" hidden="false" customHeight="false" outlineLevel="0" collapsed="false">
      <c r="B30" s="0"/>
      <c r="C30" s="0"/>
    </row>
    <row r="31" customFormat="false" ht="15" hidden="false" customHeight="false" outlineLevel="0" collapsed="false">
      <c r="B31" s="0" t="s">
        <v>23</v>
      </c>
      <c r="C31" s="0"/>
    </row>
    <row r="32" customFormat="false" ht="15" hidden="false" customHeight="false" outlineLevel="0" collapsed="false">
      <c r="B32" s="0" t="s">
        <v>24</v>
      </c>
      <c r="C32" s="0"/>
      <c r="E32" s="7" t="n">
        <f aca="false">1.024^(E23-25)</f>
        <v>1</v>
      </c>
    </row>
    <row r="33" customFormat="false" ht="15" hidden="false" customHeight="false" outlineLevel="0" collapsed="false">
      <c r="B33" s="0" t="s">
        <v>25</v>
      </c>
      <c r="C33" s="0"/>
      <c r="E33" s="7" t="n">
        <f aca="false">E25*E32</f>
        <v>20</v>
      </c>
      <c r="F33" s="0" t="s">
        <v>18</v>
      </c>
    </row>
    <row r="34" customFormat="false" ht="15" hidden="false" customHeight="false" outlineLevel="0" collapsed="false">
      <c r="B34" s="0" t="s">
        <v>26</v>
      </c>
      <c r="C34" s="0"/>
      <c r="E34" s="7" t="n">
        <f aca="false">E21*E24/100</f>
        <v>7.5</v>
      </c>
      <c r="F34" s="0" t="s">
        <v>10</v>
      </c>
    </row>
    <row r="35" customFormat="false" ht="15" hidden="false" customHeight="false" outlineLevel="0" collapsed="false">
      <c r="B35" s="0" t="s">
        <v>27</v>
      </c>
      <c r="C35" s="0"/>
      <c r="E35" s="7" t="n">
        <f aca="false">E21-E34</f>
        <v>2.5</v>
      </c>
      <c r="F35" s="0" t="s">
        <v>10</v>
      </c>
    </row>
    <row r="36" customFormat="false" ht="15" hidden="false" customHeight="false" outlineLevel="0" collapsed="false">
      <c r="B36" s="0" t="s">
        <v>28</v>
      </c>
      <c r="C36" s="0"/>
      <c r="E36" s="7" t="n">
        <f aca="false">E34*1000/E33*E26</f>
        <v>450</v>
      </c>
      <c r="F36" s="0" t="s">
        <v>29</v>
      </c>
    </row>
    <row r="37" customFormat="false" ht="15" hidden="false" customHeight="false" outlineLevel="0" collapsed="false">
      <c r="B37" s="0" t="s">
        <v>30</v>
      </c>
      <c r="C37" s="0"/>
      <c r="E37" s="7" t="n">
        <f aca="false">1/(1-E24/100)</f>
        <v>4</v>
      </c>
    </row>
    <row r="38" customFormat="false" ht="15" hidden="false" customHeight="false" outlineLevel="0" collapsed="false">
      <c r="B38" s="0" t="s">
        <v>31</v>
      </c>
      <c r="C38" s="0"/>
      <c r="E38" s="7" t="n">
        <f aca="false">E22*E37</f>
        <v>8000</v>
      </c>
      <c r="F38" s="0" t="s">
        <v>12</v>
      </c>
    </row>
    <row r="39" customFormat="false" ht="15" hidden="false" customHeight="false" outlineLevel="0" collapsed="false">
      <c r="B39" s="0" t="s">
        <v>32</v>
      </c>
      <c r="C39" s="0"/>
      <c r="E39" s="7" t="n">
        <f aca="false">E22*(1-E29/100)</f>
        <v>10</v>
      </c>
      <c r="F39" s="0" t="s">
        <v>12</v>
      </c>
    </row>
    <row r="40" customFormat="false" ht="15" hidden="false" customHeight="false" outlineLevel="0" collapsed="false">
      <c r="B40" s="0"/>
      <c r="C40" s="0"/>
    </row>
    <row r="41" customFormat="false" ht="15" hidden="false" customHeight="false" outlineLevel="0" collapsed="false">
      <c r="B41" s="0" t="s">
        <v>33</v>
      </c>
      <c r="C41" s="0"/>
    </row>
    <row r="42" customFormat="false" ht="15" hidden="false" customHeight="false" outlineLevel="0" collapsed="false">
      <c r="B42" s="0" t="s">
        <v>34</v>
      </c>
      <c r="C42" s="0"/>
      <c r="E42" s="8" t="n">
        <v>37.2</v>
      </c>
      <c r="F42" s="0" t="s">
        <v>29</v>
      </c>
    </row>
    <row r="43" customFormat="false" ht="15" hidden="false" customHeight="false" outlineLevel="0" collapsed="false">
      <c r="B43" s="0" t="s">
        <v>35</v>
      </c>
      <c r="C43" s="0"/>
      <c r="E43" s="7" t="n">
        <f aca="false">CEILING(E36/E42,1)</f>
        <v>13</v>
      </c>
      <c r="F43" s="0" t="s">
        <v>36</v>
      </c>
    </row>
    <row r="44" customFormat="false" ht="15" hidden="false" customHeight="false" outlineLevel="0" collapsed="false">
      <c r="B44" s="0" t="s">
        <v>37</v>
      </c>
      <c r="C44" s="0"/>
      <c r="E44" s="7" t="n">
        <f aca="false">CEILING(E43/6,1)</f>
        <v>3</v>
      </c>
      <c r="F44" s="0" t="s">
        <v>38</v>
      </c>
    </row>
    <row r="45" customFormat="false" ht="15" hidden="false" customHeight="false" outlineLevel="0" collapsed="false">
      <c r="B45" s="0"/>
      <c r="C45" s="0"/>
    </row>
    <row r="46" customFormat="false" ht="15" hidden="false" customHeight="false" outlineLevel="0" collapsed="false">
      <c r="B46" s="0" t="s">
        <v>39</v>
      </c>
      <c r="C46" s="0"/>
      <c r="E46" s="0" t="s">
        <v>40</v>
      </c>
      <c r="F46" s="0" t="s">
        <v>41</v>
      </c>
    </row>
    <row r="47" customFormat="false" ht="15" hidden="false" customHeight="false" outlineLevel="0" collapsed="false">
      <c r="B47" s="0" t="s">
        <v>15</v>
      </c>
      <c r="C47" s="0"/>
      <c r="E47" s="7" t="str">
        <f aca="false">IF(AND(F24&gt;=50,E24&lt;=85),"OK","Check Range")</f>
        <v>OK</v>
      </c>
      <c r="F47" s="0" t="s">
        <v>42</v>
      </c>
    </row>
    <row r="48" customFormat="false" ht="15" hidden="false" customHeight="false" outlineLevel="0" collapsed="false">
      <c r="B48" s="0" t="s">
        <v>43</v>
      </c>
      <c r="C48" s="0"/>
      <c r="E48" s="7" t="str">
        <f aca="false">IF(AND(F25&gt;=15,E25&lt;=25),"OK","Check Range")</f>
        <v>OK</v>
      </c>
      <c r="F48" s="0" t="s">
        <v>44</v>
      </c>
    </row>
    <row r="49" customFormat="false" ht="15" hidden="false" customHeight="false" outlineLevel="0" collapsed="false">
      <c r="B49" s="0" t="s">
        <v>13</v>
      </c>
      <c r="C49" s="0"/>
      <c r="E49" s="7" t="str">
        <f aca="false">IF(AND(F23&gt;=5,E23&lt;=45),"OK","Check Range")</f>
        <v>OK</v>
      </c>
      <c r="F49" s="0" t="s">
        <v>45</v>
      </c>
    </row>
    <row r="50" customFormat="false" ht="15" hidden="false" customHeight="false" outlineLevel="0" collapsed="false">
      <c r="B50" s="0" t="s">
        <v>11</v>
      </c>
      <c r="C50" s="0"/>
      <c r="E50" s="7" t="str">
        <f aca="false">IF(E22&lt;=45000,"OK","Use SW Membrane")</f>
        <v>OK</v>
      </c>
      <c r="F50" s="0" t="s">
        <v>46</v>
      </c>
    </row>
    <row r="51" customFormat="false" ht="15" hidden="false" customHeight="false" outlineLevel="0" collapsed="false">
      <c r="B51" s="0"/>
      <c r="C51" s="0"/>
    </row>
    <row r="52" customFormat="false" ht="15" hidden="false" customHeight="false" outlineLevel="0" collapsed="false">
      <c r="B52" s="0" t="s">
        <v>47</v>
      </c>
      <c r="C52" s="0"/>
    </row>
    <row r="53" customFormat="false" ht="15" hidden="false" customHeight="false" outlineLevel="0" collapsed="false">
      <c r="B53" s="0" t="s">
        <v>48</v>
      </c>
      <c r="C53" s="0" t="s">
        <v>49</v>
      </c>
      <c r="D53" s="0" t="s">
        <v>50</v>
      </c>
    </row>
    <row r="54" customFormat="false" ht="15" hidden="false" customHeight="false" outlineLevel="0" collapsed="false">
      <c r="B54" s="0" t="s">
        <v>51</v>
      </c>
      <c r="C54" s="0" t="s">
        <v>52</v>
      </c>
      <c r="D54" s="0" t="s">
        <v>53</v>
      </c>
    </row>
    <row r="55" customFormat="false" ht="15" hidden="false" customHeight="false" outlineLevel="0" collapsed="false">
      <c r="B55" s="0" t="s">
        <v>54</v>
      </c>
      <c r="C55" s="0" t="s">
        <v>55</v>
      </c>
      <c r="D55" s="0" t="s">
        <v>56</v>
      </c>
    </row>
    <row r="56" customFormat="false" ht="15" hidden="false" customHeight="false" outlineLevel="0" collapsed="false">
      <c r="B56" s="0" t="s">
        <v>57</v>
      </c>
      <c r="C56" s="0" t="s">
        <v>58</v>
      </c>
      <c r="D56" s="0" t="s">
        <v>59</v>
      </c>
    </row>
    <row r="57" customFormat="false" ht="15" hidden="false" customHeight="false" outlineLevel="0" collapsed="false"/>
    <row r="58" customFormat="false" ht="15" hidden="false" customHeight="false" outlineLevel="0" collapsed="false">
      <c r="B58" s="9" t="s">
        <v>60</v>
      </c>
      <c r="C58" s="9"/>
      <c r="D58" s="9"/>
      <c r="E58" s="9"/>
      <c r="F58" s="9"/>
      <c r="G58" s="9"/>
      <c r="H58" s="9"/>
      <c r="I58" s="9"/>
      <c r="J58" s="9"/>
      <c r="K58" s="1"/>
      <c r="M58" s="1"/>
    </row>
    <row r="59" customFormat="false" ht="15" hidden="false" customHeight="false" outlineLevel="0" collapsed="false">
      <c r="B59" s="9"/>
      <c r="C59" s="9"/>
      <c r="D59" s="9"/>
      <c r="E59" s="9"/>
      <c r="F59" s="9"/>
      <c r="G59" s="9"/>
      <c r="H59" s="9"/>
      <c r="I59" s="9"/>
      <c r="J59" s="9"/>
      <c r="K59" s="1"/>
      <c r="M59" s="1"/>
    </row>
    <row r="60" customFormat="false" ht="15" hidden="false" customHeight="false" outlineLevel="0" collapsed="false">
      <c r="B60" s="10" t="s">
        <v>61</v>
      </c>
      <c r="C60" s="9"/>
      <c r="D60" s="9"/>
      <c r="E60" s="9"/>
      <c r="F60" s="9"/>
      <c r="G60" s="9"/>
      <c r="H60" s="9"/>
      <c r="I60" s="9"/>
      <c r="J60" s="9"/>
      <c r="K60" s="1"/>
      <c r="M60" s="1"/>
    </row>
    <row r="61" customFormat="false" ht="45.7" hidden="false" customHeight="true" outlineLevel="0" collapsed="false">
      <c r="B61" s="9"/>
      <c r="C61" s="9"/>
      <c r="D61" s="9"/>
      <c r="E61" s="9"/>
      <c r="F61" s="9"/>
      <c r="G61" s="9"/>
      <c r="H61" s="9"/>
      <c r="I61" s="9"/>
      <c r="J61" s="9"/>
      <c r="K61" s="1"/>
      <c r="M61" s="1"/>
    </row>
    <row r="62" customFormat="false" ht="35.05" hidden="false" customHeight="true" outlineLevel="0" collapsed="false">
      <c r="B62" s="11" t="s">
        <v>62</v>
      </c>
      <c r="C62" s="11"/>
      <c r="D62" s="11"/>
      <c r="E62" s="11"/>
      <c r="F62" s="11"/>
      <c r="G62" s="11"/>
      <c r="H62" s="11"/>
      <c r="I62" s="11"/>
      <c r="J62" s="11"/>
      <c r="K62" s="1"/>
      <c r="M62" s="1"/>
    </row>
    <row r="63" customFormat="false" ht="15" hidden="false" customHeight="false" outlineLevel="0" collapsed="false">
      <c r="D63" s="1"/>
      <c r="E63" s="1"/>
      <c r="F63" s="1"/>
      <c r="G63" s="1"/>
      <c r="I63" s="1"/>
      <c r="J63" s="1"/>
      <c r="K63" s="1"/>
      <c r="M63" s="1"/>
    </row>
    <row r="64" customFormat="false" ht="15" hidden="false" customHeight="false" outlineLevel="0" collapsed="false">
      <c r="A64" s="2" t="s">
        <v>0</v>
      </c>
      <c r="B64" s="3"/>
      <c r="C64" s="3"/>
      <c r="D64" s="3"/>
      <c r="E64" s="3"/>
      <c r="F64" s="3"/>
      <c r="G64" s="3"/>
      <c r="H64" s="3"/>
      <c r="I64" s="3"/>
      <c r="J64" s="3"/>
      <c r="K64" s="3"/>
      <c r="L64" s="3"/>
      <c r="M64" s="3"/>
    </row>
  </sheetData>
  <sheetProtection sheet="true" password="c80a" objects="true" scenarios="true"/>
  <mergeCells count="3">
    <mergeCell ref="B4:J7"/>
    <mergeCell ref="B8:J11"/>
    <mergeCell ref="B62:J62"/>
  </mergeCells>
  <hyperlinks>
    <hyperlink ref="B58" r:id="rId1" display="If you spot a mistake or wish to suggest an improvement, please contact : contact@myengineeringtools.com"/>
    <hyperlink ref="B60" r:id="rId2" display="Copyright www.MyEngineeringTools.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docProps/app.xml><?xml version="1.0" encoding="utf-8"?>
<Properties xmlns="http://schemas.openxmlformats.org/officeDocument/2006/extended-properties" xmlns:vt="http://schemas.openxmlformats.org/officeDocument/2006/docPropsVTypes">
  <Template/>
  <TotalTime>10</TotalTime>
  <Application>LibreOffice/25.2.4.3$Windows_X86_64 LibreOffice_project/33e196637044ead23f5c3226cde09b47731f7e27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en-SG</dc:language>
  <cp:lastModifiedBy/>
  <dcterms:modified xsi:type="dcterms:W3CDTF">2025-07-22T22:36:39Z</dcterms:modified>
  <cp:revision>8</cp:revision>
  <dc:subject/>
  <dc:title/>
</cp:coreProperties>
</file>

<file path=docProps/custom.xml><?xml version="1.0" encoding="utf-8"?>
<Properties xmlns="http://schemas.openxmlformats.org/officeDocument/2006/custom-properties" xmlns:vt="http://schemas.openxmlformats.org/officeDocument/2006/docPropsVTypes"/>
</file>