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3.jpeg" ContentType="image/jpeg"/>
  <Override PartName="/xl/media/image4.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imple pipe"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<sst xmlns="http://schemas.openxmlformats.org/spreadsheetml/2006/main" count="74" uniqueCount="62">
  <si>
    <t xml:space="preserve">FOR EDUCATIONAL PURPOSE ONLY – DO NOT USE THIS METHOD FOR DETAIL DESIGN – ALWAYS CONSULT A REPUTABLE SUPPLIER FOR DETAIL DESIGN</t>
  </si>
  <si>
    <t xml:space="preserve">Calculation Tool
Heat loss of an uninsulated pipe</t>
  </si>
  <si>
    <t xml:space="preserve">Temperature of pipe and air</t>
  </si>
  <si>
    <t xml:space="preserve">Skin temperature pipe</t>
  </si>
  <si>
    <t xml:space="preserve">Ts</t>
  </si>
  <si>
    <t xml:space="preserve">ºc</t>
  </si>
  <si>
    <t xml:space="preserve">ºR</t>
  </si>
  <si>
    <t xml:space="preserve">Air temperature</t>
  </si>
  <si>
    <t xml:space="preserve">Ta</t>
  </si>
  <si>
    <t xml:space="preserve">Atmospheric conditions</t>
  </si>
  <si>
    <t xml:space="preserve">Wind speed</t>
  </si>
  <si>
    <t xml:space="preserve">v</t>
  </si>
  <si>
    <t xml:space="preserve">km/h</t>
  </si>
  <si>
    <t xml:space="preserve">ft/h</t>
  </si>
  <si>
    <t xml:space="preserve">Specific heat of air</t>
  </si>
  <si>
    <t xml:space="preserve">c</t>
  </si>
  <si>
    <t xml:space="preserve">J/kg.c</t>
  </si>
  <si>
    <t xml:space="preserve">BTU/lb/F</t>
  </si>
  <si>
    <t xml:space="preserve">Density of air</t>
  </si>
  <si>
    <t xml:space="preserve">ρ</t>
  </si>
  <si>
    <t xml:space="preserve">kg/m3</t>
  </si>
  <si>
    <t xml:space="preserve">lb/ft3</t>
  </si>
  <si>
    <t xml:space="preserve">Pipe characteristics</t>
  </si>
  <si>
    <t xml:space="preserve">Material</t>
  </si>
  <si>
    <t xml:space="preserve">-</t>
  </si>
  <si>
    <t xml:space="preserve">Carbon steel</t>
  </si>
  <si>
    <t xml:space="preserve">Material conductivity</t>
  </si>
  <si>
    <t xml:space="preserve">λm</t>
  </si>
  <si>
    <t xml:space="preserve">W/m/K</t>
  </si>
  <si>
    <t xml:space="preserve">BTU/h.ft.F</t>
  </si>
  <si>
    <t xml:space="preserve">Tube oulet diameter</t>
  </si>
  <si>
    <t xml:space="preserve">D</t>
  </si>
  <si>
    <t xml:space="preserve">mm</t>
  </si>
  <si>
    <t xml:space="preserve">ft</t>
  </si>
  <si>
    <t xml:space="preserve">Pipe length</t>
  </si>
  <si>
    <t xml:space="preserve">L</t>
  </si>
  <si>
    <t xml:space="preserve">m</t>
  </si>
  <si>
    <t xml:space="preserve">Pipe external surface</t>
  </si>
  <si>
    <t xml:space="preserve">A</t>
  </si>
  <si>
    <t xml:space="preserve">m2</t>
  </si>
  <si>
    <t xml:space="preserve">ft2</t>
  </si>
  <si>
    <t xml:space="preserve">Emissivity of material</t>
  </si>
  <si>
    <t xml:space="preserve">ε</t>
  </si>
  <si>
    <t xml:space="preserve">Heat loss through radiation</t>
  </si>
  <si>
    <t xml:space="preserve">Q radiation</t>
  </si>
  <si>
    <t xml:space="preserve">kW</t>
  </si>
  <si>
    <t xml:space="preserve">BTU/h</t>
  </si>
  <si>
    <t xml:space="preserve">Heat loss through convection</t>
  </si>
  <si>
    <t xml:space="preserve">Mass velocity of air</t>
  </si>
  <si>
    <t xml:space="preserve">G</t>
  </si>
  <si>
    <t xml:space="preserve">kg/h.m2</t>
  </si>
  <si>
    <t xml:space="preserve">lb/h.ft2</t>
  </si>
  <si>
    <t xml:space="preserve">Heat transfer coefficient</t>
  </si>
  <si>
    <t xml:space="preserve">h</t>
  </si>
  <si>
    <t xml:space="preserve">W/m2/c</t>
  </si>
  <si>
    <t xml:space="preserve">BTU/h.ft2.F </t>
  </si>
  <si>
    <t xml:space="preserve">Q convection</t>
  </si>
  <si>
    <t xml:space="preserve">Total pipe heat loss</t>
  </si>
  <si>
    <t xml:space="preserve">Q total</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</si>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</sst>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4">
    <numFmt numFmtId="164" formatCode="General"/>
    <numFmt numFmtId="165" formatCode="0.0"/>
    <numFmt numFmtId="166" formatCode="0.00"/>
    <numFmt numFmtId="167" formatCode="0.000"/>
  </numFmts>
  <fonts count="12">
    <font>
      <sz val="10"/>
      <name val="Arial"/>
      <family val="2"/>
      <charset val="1"/>
    </font>
    <font>
      <sz val="10"/>
      <name val="Arial"/>
      <family val="0"/>
    </font>
    <font>
      <sz val="10"/>
      <name val="Arial"/>
      <family val="0"/>
    </font>
    <font>
      <sz val="10"/>
      <name val="Arial"/>
      <family val="0"/>
    </font>
    <font>
      <b val="true"/>
      <sz val="14"/>
      <name val="Arial"/>
      <family val="2"/>
      <charset val="1"/>
    </font>
    <font>
      <b val="true"/>
      <sz val="10"/>
      <name val="Arial"/>
      <family val="2"/>
      <charset val="1"/>
    </font>
    <font>
      <sz val="10"/>
      <name val="Arial"/>
      <family val="0"/>
      <charset val="1"/>
    </font>
    <font>
      <b val="true"/>
      <sz val="10"/>
      <color rgb="FF21409A"/>
      <name val="Arial"/>
      <family val="2"/>
      <charset val="1"/>
    </font>
    <font>
      <b val="true"/>
      <sz val="10"/>
      <color rgb="FFED1C24"/>
      <name val="Arial"/>
      <family val="2"/>
      <charset val="1"/>
    </font>
    <font>
      <sz val="10"/>
      <color rgb="FF0000FF"/>
      <name val="Arial"/>
      <family val="2"/>
      <charset val="1"/>
    </font>
    <font>
      <sz val="10"/>
      <color rgb="FF0000FF"/>
      <name val="Times New Roman"/>
      <family val="1"/>
      <charset val="1"/>
    </font>
    <font>
      <i val="true"/>
      <sz val="10"/>
      <name val="Times New Roman"/>
      <family val="1"/>
      <charset val="1"/>
    </font>
  </fonts>
  <fills count="6">
    <fill>
      <patternFill patternType="none"/>
    </fill>
    <fill>
      <patternFill patternType="gray125"/>
    </fill>
    <fill>
      <patternFill patternType="solid">
        <fgColor rgb="FFF10D0C"/>
        <bgColor rgb="FFED1C24"/>
      </patternFill>
    </fill>
    <fill>
      <patternFill patternType="solid">
        <fgColor rgb="FFFFFBCC"/>
        <bgColor rgb="FFFFFFFF"/>
      </patternFill>
    </fill>
    <fill>
      <patternFill patternType="solid">
        <fgColor rgb="FFE0EFD4"/>
        <bgColor rgb="FFFFFBCC"/>
      </patternFill>
    </fill>
    <fill>
      <patternFill patternType="solid">
        <fgColor rgb="FFFCD3C1"/>
        <bgColor rgb="FFE0EFD4"/>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7" fillId="4" borderId="1" xfId="0" applyFont="true" applyBorder="true" applyAlignment="false" applyProtection="true">
      <alignment horizontal="general" vertical="bottom" textRotation="0" wrapText="false" indent="0" shrinkToFit="false"/>
      <protection locked="false" hidden="false"/>
    </xf>
    <xf numFmtId="165" fontId="8" fillId="5" borderId="1" xfId="0" applyFont="true" applyBorder="true" applyAlignment="false" applyProtection="false">
      <alignment horizontal="general" vertical="bottom" textRotation="0" wrapText="false" indent="0" shrinkToFit="false"/>
      <protection locked="true" hidden="false"/>
    </xf>
    <xf numFmtId="166" fontId="8" fillId="5" borderId="1" xfId="0" applyFont="true" applyBorder="true" applyAlignment="false" applyProtection="false">
      <alignment horizontal="general" vertical="bottom" textRotation="0" wrapText="false" indent="0" shrinkToFit="false"/>
      <protection locked="true" hidden="false"/>
    </xf>
    <xf numFmtId="167" fontId="8" fillId="5"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B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0EFD4"/>
      <rgbColor rgb="FFFFFF99"/>
      <rgbColor rgb="FF99CCFF"/>
      <rgbColor rgb="FFFF99CC"/>
      <rgbColor rgb="FFCC99FF"/>
      <rgbColor rgb="FFFCD3C1"/>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21409A"/>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jpeg"/><Relationship Id="rId2" Type="http://schemas.openxmlformats.org/officeDocument/2006/relationships/image" Target="../media/image4.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1150200</xdr:colOff>
      <xdr:row>2</xdr:row>
      <xdr:rowOff>28800</xdr:rowOff>
    </xdr:from>
    <xdr:to>
      <xdr:col>8</xdr:col>
      <xdr:colOff>67680</xdr:colOff>
      <xdr:row>5</xdr:row>
      <xdr:rowOff>132840</xdr:rowOff>
    </xdr:to>
    <xdr:pic>
      <xdr:nvPicPr>
        <xdr:cNvPr id="0" name="Image 2" descr=""/>
        <xdr:cNvPicPr/>
      </xdr:nvPicPr>
      <xdr:blipFill>
        <a:blip r:embed="rId1"/>
        <a:stretch/>
      </xdr:blipFill>
      <xdr:spPr>
        <a:xfrm>
          <a:off x="1966680" y="353880"/>
          <a:ext cx="6170760" cy="591840"/>
        </a:xfrm>
        <a:prstGeom prst="rect">
          <a:avLst/>
        </a:prstGeom>
        <a:ln w="0">
          <a:noFill/>
        </a:ln>
      </xdr:spPr>
    </xdr:pic>
    <xdr:clientData/>
  </xdr:twoCellAnchor>
  <xdr:twoCellAnchor editAs="oneCell">
    <xdr:from>
      <xdr:col>7</xdr:col>
      <xdr:colOff>284040</xdr:colOff>
      <xdr:row>12</xdr:row>
      <xdr:rowOff>18360</xdr:rowOff>
    </xdr:from>
    <xdr:to>
      <xdr:col>11</xdr:col>
      <xdr:colOff>160200</xdr:colOff>
      <xdr:row>25</xdr:row>
      <xdr:rowOff>118800</xdr:rowOff>
    </xdr:to>
    <xdr:pic>
      <xdr:nvPicPr>
        <xdr:cNvPr id="1" name="Image 1" descr=""/>
        <xdr:cNvPicPr/>
      </xdr:nvPicPr>
      <xdr:blipFill>
        <a:blip r:embed="rId2"/>
        <a:stretch/>
      </xdr:blipFill>
      <xdr:spPr>
        <a:xfrm>
          <a:off x="7536960" y="1969200"/>
          <a:ext cx="3142800" cy="22136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41"/>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G33" activeCellId="0" sqref="G33"/>
    </sheetView>
  </sheetViews>
  <sheetFormatPr defaultColWidth="11.58984375" defaultRowHeight="12.8" zeroHeight="false" outlineLevelRow="0" outlineLevelCol="0"/>
  <cols>
    <col collapsed="false" customWidth="true" hidden="false" outlineLevel="0" max="2" min="2" style="0" width="30.7"/>
    <col collapsed="false" customWidth="true" hidden="false" outlineLevel="0" max="5" min="5" style="0" width="12.67"/>
    <col collapsed="false" customWidth="true" hidden="false" outlineLevel="0" max="7" min="7" style="0" width="13.13"/>
  </cols>
  <sheetData>
    <row r="1" s="2" customFormat="true" ht="12.8" hidden="false" customHeight="false" outlineLevel="0" collapsed="false">
      <c r="A1" s="1" t="s">
        <v>0</v>
      </c>
    </row>
    <row r="2" customFormat="false" ht="12.8" hidden="false" customHeight="false" outlineLevel="0" collapsed="false">
      <c r="B2" s="3"/>
    </row>
    <row r="3" customFormat="false" ht="12.8" hidden="false" customHeight="false" outlineLevel="0" collapsed="false">
      <c r="B3" s="4"/>
      <c r="C3" s="4"/>
      <c r="D3" s="4"/>
      <c r="E3" s="4"/>
      <c r="F3" s="4"/>
      <c r="G3" s="4"/>
      <c r="H3" s="4"/>
      <c r="I3" s="4"/>
      <c r="J3" s="4"/>
    </row>
    <row r="4" customFormat="false" ht="12.8" hidden="false" customHeight="false" outlineLevel="0" collapsed="false">
      <c r="B4" s="4"/>
      <c r="C4" s="4"/>
      <c r="D4" s="4"/>
      <c r="E4" s="4"/>
      <c r="F4" s="4"/>
      <c r="G4" s="4"/>
      <c r="H4" s="4"/>
      <c r="I4" s="4"/>
      <c r="J4" s="4"/>
    </row>
    <row r="5" customFormat="false" ht="12.8" hidden="false" customHeight="false" outlineLevel="0" collapsed="false">
      <c r="B5" s="4"/>
      <c r="C5" s="4"/>
      <c r="D5" s="4"/>
      <c r="E5" s="4"/>
      <c r="F5" s="4"/>
      <c r="G5" s="4"/>
      <c r="H5" s="4"/>
      <c r="I5" s="4"/>
      <c r="J5" s="4"/>
    </row>
    <row r="6" customFormat="false" ht="12.8" hidden="false" customHeight="false" outlineLevel="0" collapsed="false">
      <c r="B6" s="4"/>
      <c r="C6" s="4"/>
      <c r="D6" s="4"/>
      <c r="E6" s="4"/>
      <c r="F6" s="4"/>
      <c r="G6" s="4"/>
      <c r="H6" s="4"/>
      <c r="I6" s="4"/>
      <c r="J6" s="4"/>
    </row>
    <row r="7" customFormat="false" ht="12.8" hidden="false" customHeight="true" outlineLevel="0" collapsed="false">
      <c r="B7" s="5" t="s">
        <v>1</v>
      </c>
      <c r="C7" s="5"/>
      <c r="D7" s="5"/>
      <c r="E7" s="5"/>
      <c r="F7" s="5"/>
      <c r="G7" s="5"/>
      <c r="H7" s="5"/>
      <c r="I7" s="5"/>
      <c r="J7" s="5"/>
    </row>
    <row r="8" customFormat="false" ht="12.8" hidden="false" customHeight="false" outlineLevel="0" collapsed="false">
      <c r="B8" s="5"/>
      <c r="C8" s="5"/>
      <c r="D8" s="5"/>
      <c r="E8" s="5"/>
      <c r="F8" s="5"/>
      <c r="G8" s="5"/>
      <c r="H8" s="5"/>
      <c r="I8" s="5"/>
      <c r="J8" s="5"/>
    </row>
    <row r="9" customFormat="false" ht="12.8" hidden="false" customHeight="false" outlineLevel="0" collapsed="false">
      <c r="B9" s="5"/>
      <c r="C9" s="5"/>
      <c r="D9" s="5"/>
      <c r="E9" s="5"/>
      <c r="F9" s="5"/>
      <c r="G9" s="5"/>
      <c r="H9" s="5"/>
      <c r="I9" s="5"/>
      <c r="J9" s="5"/>
    </row>
    <row r="10" customFormat="false" ht="12.8" hidden="false" customHeight="false" outlineLevel="0" collapsed="false">
      <c r="B10" s="5"/>
      <c r="C10" s="5"/>
      <c r="D10" s="5"/>
      <c r="E10" s="5"/>
      <c r="F10" s="5"/>
      <c r="G10" s="5"/>
      <c r="H10" s="5"/>
      <c r="I10" s="5"/>
      <c r="J10" s="5"/>
    </row>
    <row r="12" customFormat="false" ht="12.8" hidden="false" customHeight="false" outlineLevel="0" collapsed="false">
      <c r="B12" s="6" t="s">
        <v>2</v>
      </c>
      <c r="C12" s="6"/>
      <c r="D12" s="6"/>
      <c r="E12" s="6"/>
    </row>
    <row r="13" customFormat="false" ht="12.8" hidden="false" customHeight="false" outlineLevel="0" collapsed="false">
      <c r="B13" s="7" t="s">
        <v>3</v>
      </c>
      <c r="C13" s="7" t="s">
        <v>4</v>
      </c>
      <c r="D13" s="8" t="s">
        <v>5</v>
      </c>
      <c r="E13" s="9" t="n">
        <v>160</v>
      </c>
      <c r="F13" s="8" t="s">
        <v>6</v>
      </c>
      <c r="G13" s="10" t="n">
        <f aca="false">(E13+273.15)*9/5</f>
        <v>779.67</v>
      </c>
    </row>
    <row r="14" customFormat="false" ht="12.8" hidden="false" customHeight="false" outlineLevel="0" collapsed="false">
      <c r="B14" s="7" t="s">
        <v>7</v>
      </c>
      <c r="C14" s="7" t="s">
        <v>8</v>
      </c>
      <c r="D14" s="8" t="s">
        <v>5</v>
      </c>
      <c r="E14" s="9" t="n">
        <v>20</v>
      </c>
      <c r="F14" s="8" t="s">
        <v>6</v>
      </c>
      <c r="G14" s="10" t="n">
        <f aca="false">(E14+273.15)*9/5</f>
        <v>527.67</v>
      </c>
    </row>
    <row r="15" customFormat="false" ht="12.8" hidden="false" customHeight="false" outlineLevel="0" collapsed="false">
      <c r="B15" s="6" t="s">
        <v>9</v>
      </c>
      <c r="C15" s="6"/>
      <c r="D15" s="6"/>
      <c r="E15" s="6"/>
    </row>
    <row r="16" customFormat="false" ht="12.8" hidden="false" customHeight="false" outlineLevel="0" collapsed="false">
      <c r="B16" s="7" t="s">
        <v>10</v>
      </c>
      <c r="C16" s="7" t="s">
        <v>11</v>
      </c>
      <c r="D16" s="8" t="s">
        <v>12</v>
      </c>
      <c r="E16" s="9" t="n">
        <v>10</v>
      </c>
      <c r="F16" s="8" t="s">
        <v>13</v>
      </c>
      <c r="G16" s="11" t="n">
        <f aca="false">0.00328084*E16*1000*1000</f>
        <v>32808.4</v>
      </c>
    </row>
    <row r="17" customFormat="false" ht="12.8" hidden="false" customHeight="false" outlineLevel="0" collapsed="false">
      <c r="B17" s="7" t="s">
        <v>14</v>
      </c>
      <c r="C17" s="7" t="s">
        <v>15</v>
      </c>
      <c r="D17" s="8" t="s">
        <v>16</v>
      </c>
      <c r="E17" s="9" t="n">
        <v>1005</v>
      </c>
      <c r="F17" s="8" t="s">
        <v>17</v>
      </c>
      <c r="G17" s="11" t="n">
        <f aca="false">E17*0.000238845896627</f>
        <v>0.240040126110135</v>
      </c>
    </row>
    <row r="18" customFormat="false" ht="12.8" hidden="false" customHeight="false" outlineLevel="0" collapsed="false">
      <c r="B18" s="7" t="s">
        <v>18</v>
      </c>
      <c r="C18" s="8" t="s">
        <v>19</v>
      </c>
      <c r="D18" s="8" t="s">
        <v>20</v>
      </c>
      <c r="E18" s="9" t="n">
        <v>1.22</v>
      </c>
      <c r="F18" s="8" t="s">
        <v>21</v>
      </c>
      <c r="G18" s="12" t="n">
        <f aca="false">E18*0.06243</f>
        <v>0.0761646</v>
      </c>
    </row>
    <row r="19" customFormat="false" ht="12.8" hidden="false" customHeight="false" outlineLevel="0" collapsed="false">
      <c r="B19" s="6" t="s">
        <v>22</v>
      </c>
      <c r="C19" s="6"/>
      <c r="D19" s="6"/>
      <c r="E19" s="6"/>
    </row>
    <row r="20" customFormat="false" ht="12.8" hidden="false" customHeight="false" outlineLevel="0" collapsed="false">
      <c r="B20" s="7" t="s">
        <v>23</v>
      </c>
      <c r="C20" s="8" t="s">
        <v>24</v>
      </c>
      <c r="D20" s="7" t="s">
        <v>24</v>
      </c>
      <c r="E20" s="9" t="s">
        <v>25</v>
      </c>
    </row>
    <row r="21" customFormat="false" ht="12.8" hidden="false" customHeight="false" outlineLevel="0" collapsed="false">
      <c r="B21" s="7" t="s">
        <v>26</v>
      </c>
      <c r="C21" s="8" t="s">
        <v>27</v>
      </c>
      <c r="D21" s="7" t="s">
        <v>28</v>
      </c>
      <c r="E21" s="9" t="n">
        <v>142</v>
      </c>
      <c r="F21" s="8" t="s">
        <v>29</v>
      </c>
      <c r="G21" s="10" t="n">
        <f aca="false">E21*0.578</f>
        <v>82.076</v>
      </c>
    </row>
    <row r="22" customFormat="false" ht="12.8" hidden="false" customHeight="false" outlineLevel="0" collapsed="false">
      <c r="B22" s="7" t="s">
        <v>30</v>
      </c>
      <c r="C22" s="8" t="s">
        <v>31</v>
      </c>
      <c r="D22" s="7" t="s">
        <v>32</v>
      </c>
      <c r="E22" s="9" t="n">
        <v>66</v>
      </c>
      <c r="F22" s="8" t="s">
        <v>33</v>
      </c>
      <c r="G22" s="11" t="n">
        <f aca="false">0.00328084*E22</f>
        <v>0.21653544</v>
      </c>
    </row>
    <row r="23" customFormat="false" ht="12.8" hidden="false" customHeight="false" outlineLevel="0" collapsed="false">
      <c r="B23" s="7" t="s">
        <v>34</v>
      </c>
      <c r="C23" s="8" t="s">
        <v>35</v>
      </c>
      <c r="D23" s="7" t="s">
        <v>36</v>
      </c>
      <c r="E23" s="9" t="n">
        <v>10</v>
      </c>
      <c r="F23" s="8" t="s">
        <v>33</v>
      </c>
      <c r="G23" s="11" t="n">
        <f aca="false">0.00328084*E23*1000</f>
        <v>32.8084</v>
      </c>
    </row>
    <row r="24" customFormat="false" ht="12.8" hidden="false" customHeight="false" outlineLevel="0" collapsed="false">
      <c r="B24" s="7" t="s">
        <v>37</v>
      </c>
      <c r="C24" s="8" t="s">
        <v>38</v>
      </c>
      <c r="D24" s="7" t="s">
        <v>39</v>
      </c>
      <c r="E24" s="10" t="n">
        <f aca="false">PI()*(E22/1000)*E23</f>
        <v>2.07345115136926</v>
      </c>
      <c r="F24" s="8" t="s">
        <v>40</v>
      </c>
      <c r="G24" s="11" t="n">
        <f aca="false">E24*10.764</f>
        <v>22.3186281933388</v>
      </c>
    </row>
    <row r="25" customFormat="false" ht="12.8" hidden="false" customHeight="false" outlineLevel="0" collapsed="false">
      <c r="B25" s="7" t="s">
        <v>41</v>
      </c>
      <c r="C25" s="8" t="s">
        <v>42</v>
      </c>
      <c r="D25" s="7"/>
      <c r="E25" s="9" t="n">
        <v>0.8</v>
      </c>
    </row>
    <row r="26" customFormat="false" ht="12.8" hidden="false" customHeight="false" outlineLevel="0" collapsed="false">
      <c r="B26" s="6" t="s">
        <v>43</v>
      </c>
      <c r="C26" s="6"/>
      <c r="D26" s="6"/>
      <c r="E26" s="6"/>
    </row>
    <row r="27" customFormat="false" ht="12.8" hidden="false" customHeight="false" outlineLevel="0" collapsed="false">
      <c r="B27" s="13" t="s">
        <v>43</v>
      </c>
      <c r="C27" s="13" t="s">
        <v>44</v>
      </c>
      <c r="D27" s="7" t="s">
        <v>45</v>
      </c>
      <c r="E27" s="10" t="n">
        <f aca="false">G27/3412.142</f>
        <v>2.61738644957729</v>
      </c>
      <c r="F27" s="7" t="s">
        <v>46</v>
      </c>
      <c r="G27" s="10" t="n">
        <f aca="false">0.1713*E25*((G13/100)^4-(G14/100)^4)*G24</f>
        <v>8930.89423483355</v>
      </c>
    </row>
    <row r="28" customFormat="false" ht="12.8" hidden="false" customHeight="false" outlineLevel="0" collapsed="false">
      <c r="B28" s="6" t="s">
        <v>47</v>
      </c>
      <c r="C28" s="6"/>
      <c r="D28" s="6"/>
      <c r="E28" s="6"/>
    </row>
    <row r="29" customFormat="false" ht="12.8" hidden="false" customHeight="false" outlineLevel="0" collapsed="false">
      <c r="B29" s="7" t="s">
        <v>48</v>
      </c>
      <c r="C29" s="7" t="s">
        <v>49</v>
      </c>
      <c r="D29" s="7" t="s">
        <v>50</v>
      </c>
      <c r="E29" s="10" t="n">
        <f aca="false">E18*E16*1000</f>
        <v>12200</v>
      </c>
      <c r="F29" s="7" t="s">
        <v>51</v>
      </c>
      <c r="G29" s="10" t="n">
        <f aca="false">G16*G18</f>
        <v>2498.83866264</v>
      </c>
    </row>
    <row r="30" customFormat="false" ht="13.25" hidden="false" customHeight="false" outlineLevel="0" collapsed="false">
      <c r="B30" s="7" t="s">
        <v>52</v>
      </c>
      <c r="C30" s="7" t="s">
        <v>53</v>
      </c>
      <c r="D30" s="7" t="s">
        <v>54</v>
      </c>
      <c r="E30" s="10" t="n">
        <f aca="false">G30*5.6782633411233</f>
        <v>30.2220136063354</v>
      </c>
      <c r="F30" s="14" t="s">
        <v>55</v>
      </c>
      <c r="G30" s="10" t="n">
        <f aca="false">0.11*G17*G29^0.6/G22^0.4</f>
        <v>5.32240436745168</v>
      </c>
    </row>
    <row r="31" customFormat="false" ht="12.8" hidden="false" customHeight="false" outlineLevel="0" collapsed="false">
      <c r="B31" s="13" t="s">
        <v>47</v>
      </c>
      <c r="C31" s="7" t="s">
        <v>56</v>
      </c>
      <c r="D31" s="7" t="s">
        <v>45</v>
      </c>
      <c r="E31" s="10" t="n">
        <f aca="false">G31/3412.142</f>
        <v>8.77301371727279</v>
      </c>
      <c r="F31" s="7" t="s">
        <v>46</v>
      </c>
      <c r="G31" s="10" t="n">
        <f aca="false">IF(E16=0,0.27*(G13-G14)^1.25*G24/G22^0.25,G30*(G13-G14)*G24)</f>
        <v>29934.7685712826</v>
      </c>
    </row>
    <row r="32" customFormat="false" ht="12.8" hidden="false" customHeight="false" outlineLevel="0" collapsed="false">
      <c r="B32" s="6" t="s">
        <v>57</v>
      </c>
      <c r="C32" s="6"/>
      <c r="D32" s="6"/>
      <c r="E32" s="6"/>
    </row>
    <row r="33" customFormat="false" ht="12.8" hidden="false" customHeight="false" outlineLevel="0" collapsed="false">
      <c r="B33" s="7" t="s">
        <v>57</v>
      </c>
      <c r="C33" s="7" t="s">
        <v>58</v>
      </c>
      <c r="D33" s="7" t="s">
        <v>45</v>
      </c>
      <c r="E33" s="10" t="n">
        <f aca="false">G33/3412.142</f>
        <v>11.3904001668501</v>
      </c>
      <c r="F33" s="7" t="s">
        <v>46</v>
      </c>
      <c r="G33" s="10" t="n">
        <f aca="false">G31+G27</f>
        <v>38865.6628061162</v>
      </c>
    </row>
    <row r="35" customFormat="false" ht="13.25" hidden="false" customHeight="false" outlineLevel="0" collapsed="false">
      <c r="B35" s="15" t="s">
        <v>59</v>
      </c>
      <c r="C35" s="15"/>
      <c r="D35" s="15"/>
      <c r="E35" s="15"/>
      <c r="F35" s="15"/>
      <c r="G35" s="15"/>
      <c r="H35" s="15"/>
      <c r="I35" s="15"/>
      <c r="J35" s="15"/>
    </row>
    <row r="36" customFormat="false" ht="12.8" hidden="false" customHeight="false" outlineLevel="0" collapsed="false">
      <c r="B36" s="15"/>
      <c r="C36" s="15"/>
      <c r="D36" s="15"/>
      <c r="E36" s="15"/>
      <c r="F36" s="15"/>
      <c r="G36" s="15"/>
      <c r="H36" s="15"/>
      <c r="I36" s="15"/>
      <c r="J36" s="15"/>
    </row>
    <row r="37" customFormat="false" ht="13.25" hidden="false" customHeight="false" outlineLevel="0" collapsed="false">
      <c r="B37" s="16" t="s">
        <v>60</v>
      </c>
      <c r="C37" s="15"/>
      <c r="D37" s="15"/>
      <c r="E37" s="15"/>
      <c r="F37" s="15"/>
      <c r="G37" s="15"/>
      <c r="H37" s="15"/>
      <c r="I37" s="15"/>
      <c r="J37" s="15"/>
    </row>
    <row r="38" customFormat="false" ht="12.8" hidden="false" customHeight="false" outlineLevel="0" collapsed="false">
      <c r="B38" s="15"/>
      <c r="C38" s="15"/>
      <c r="D38" s="15"/>
      <c r="E38" s="15"/>
      <c r="F38" s="15"/>
      <c r="G38" s="15"/>
      <c r="H38" s="15"/>
      <c r="I38" s="15"/>
      <c r="J38" s="15"/>
    </row>
    <row r="39" customFormat="false" ht="45.7" hidden="false" customHeight="true" outlineLevel="0" collapsed="false">
      <c r="B39" s="17" t="s">
        <v>61</v>
      </c>
      <c r="C39" s="17"/>
      <c r="D39" s="17"/>
      <c r="E39" s="17"/>
      <c r="F39" s="17"/>
      <c r="G39" s="17"/>
      <c r="H39" s="17"/>
      <c r="I39" s="17"/>
      <c r="J39" s="17"/>
    </row>
    <row r="41" s="2" customFormat="true" ht="12.8" hidden="false" customHeight="false" outlineLevel="0" collapsed="false">
      <c r="A41" s="1" t="s">
        <v>0</v>
      </c>
    </row>
  </sheetData>
  <sheetProtection sheet="true" password="c80a" objects="true" scenarios="true"/>
  <mergeCells count="9">
    <mergeCell ref="B3:J6"/>
    <mergeCell ref="B7:J10"/>
    <mergeCell ref="B12:E12"/>
    <mergeCell ref="B15:E15"/>
    <mergeCell ref="B19:E19"/>
    <mergeCell ref="B26:E26"/>
    <mergeCell ref="B28:E28"/>
    <mergeCell ref="B32:E32"/>
    <mergeCell ref="B39:J39"/>
  </mergeCells>
  <hyperlinks>
    <hyperlink ref="B35" r:id="rId1" display="If you spot a mistake or wish to suggest an improvement, please contact : contact@myengineeringtools.com"/>
    <hyperlink ref="B37"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60</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2019-10-26T13:35:29Z</dcterms:created>
  <dc:creator/>
  <dc:description/>
  <dc:language>en-US</dc:language>
  <cp:lastModifiedBy/>
  <dcterms:modified xsi:type="dcterms:W3CDTF">2024-02-04T20:41:38Z</dcterms:modified>
  <cp:revision>21</cp:revision>
  <dc:subject/>
  <dc:title/>
</cp:coreProperties>
</file>

<file path=docProps/custom.xml><?xml version="1.0" encoding="utf-8"?>
<Properties xmlns="http://schemas.openxmlformats.org/officeDocument/2006/custom-properties" xmlns:vt="http://schemas.openxmlformats.org/officeDocument/2006/docPropsVTypes"/>
</file>