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9.jpeg" ContentType="image/jpeg"/>
  <Override PartName="/xl/media/image20.jpeg" ContentType="image/jpeg"/>
  <Override PartName="/xl/media/image21.jpeg" ContentType="image/jpeg"/>
  <Override PartName="/xl/media/image22.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mple pipe" sheetId="1" state="visible" r:id="rId2"/>
    <sheet name="Pipe with insulation" sheetId="2"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<sst xmlns="http://schemas.openxmlformats.org/spreadsheetml/2006/main" count="91" uniqueCount="50">
  <si>
    <t xml:space="preserve">FOR EDUCATIONAL PURPOSE ONLY – DO NOT USE THIS METHOD FOR DETAIL DESIGN – ALWAYS CONSULT A REPUTABLE SUPPLIER FOR DETAIL DESIGN</t>
  </si>
  <si>
    <t xml:space="preserve">Calculation Tool
Heat flux through a single pipe KNOWING skin temperatures</t>
  </si>
  <si>
    <t xml:space="preserve">Pipe skin temperatures – Please input</t>
  </si>
  <si>
    <t xml:space="preserve">Temperature inside</t>
  </si>
  <si>
    <t xml:space="preserve">T1</t>
  </si>
  <si>
    <t xml:space="preserve">ºc</t>
  </si>
  <si>
    <t xml:space="preserve">Temperature outside</t>
  </si>
  <si>
    <t xml:space="preserve">T2</t>
  </si>
  <si>
    <t xml:space="preserve">Material conductivity</t>
  </si>
  <si>
    <t xml:space="preserve">λm</t>
  </si>
  <si>
    <t xml:space="preserve">W/m/K</t>
  </si>
  <si>
    <t xml:space="preserve">Tube inlet diameter</t>
  </si>
  <si>
    <t xml:space="preserve">Di</t>
  </si>
  <si>
    <t xml:space="preserve">mm</t>
  </si>
  <si>
    <t xml:space="preserve">Tube thickness</t>
  </si>
  <si>
    <t xml:space="preserve">e</t>
  </si>
  <si>
    <t xml:space="preserve">Tube oulet diameter</t>
  </si>
  <si>
    <t xml:space="preserve">Do</t>
  </si>
  <si>
    <t xml:space="preserve">Heat flux calculation</t>
  </si>
  <si>
    <t xml:space="preserve">Resistance</t>
  </si>
  <si>
    <t xml:space="preserve">R</t>
  </si>
  <si>
    <t xml:space="preserve">Heat flux</t>
  </si>
  <si>
    <t xml:space="preserve">Φ</t>
  </si>
  <si>
    <t xml:space="preserve">W/m2</t>
  </si>
  <si>
    <t xml:space="preserve">Heat transfer through the wall – Please input the wall size</t>
  </si>
  <si>
    <t xml:space="preserve">Pipe length</t>
  </si>
  <si>
    <t xml:space="preserve">L</t>
  </si>
  <si>
    <t xml:space="preserve">m</t>
  </si>
  <si>
    <t xml:space="preserve">External surface</t>
  </si>
  <si>
    <t xml:space="preserve">A</t>
  </si>
  <si>
    <t xml:space="preserve">m2</t>
  </si>
  <si>
    <t xml:space="preserve">Heat transfer</t>
  </si>
  <si>
    <t xml:space="preserve">Q</t>
  </si>
  <si>
    <t xml:space="preserve">W</t>
  </si>
  <si>
    <t xml:space="preserve">kW</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</si>
  <si>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</si>
  <si>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</si>
  <si>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</si>
  <si>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Calculation Tool
Heat flux through a pipe with insulation KNOWING skin temperatures</t>
  </si>
  <si>
    <t xml:space="preserve">You can input up to 5 layers on the pipe</t>
  </si>
  <si>
    <t xml:space="preserve">Please input the conductivity and width</t>
  </si>
  <si>
    <t xml:space="preserve">Thickness</t>
  </si>
  <si>
    <t xml:space="preserve">D</t>
  </si>
  <si>
    <t xml:space="preserve">D1</t>
  </si>
  <si>
    <t xml:space="preserve">D2</t>
  </si>
  <si>
    <t xml:space="preserve">D3</t>
  </si>
  <si>
    <t xml:space="preserve">D4</t>
  </si>
  <si>
    <t xml:space="preserve">D5</t>
  </si>
  <si>
    <t xml:space="preserve">D6</t>
  </si>
  <si>
    <t xml:space="preserve">Sum</t>
  </si>
</sst>
</file>

<file path=xl/styles.xml><?xml version="1.0" encoding="utf-8"?>
<styleSheet xmlns="http://schemas.openxmlformats.org/spreadsheetml/2006/main">
  <numFmts count="4">
    <numFmt numFmtId="164" formatCode="General"/>
    <numFmt numFmtId="165" formatCode="0.0"/>
    <numFmt numFmtId="166" formatCode="0.0000000"/>
    <numFmt numFmtId="167" formatCode="0.00"/>
  </numFmts>
  <fonts count="13">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name val="Arial"/>
      <family val="2"/>
      <charset val="1"/>
    </font>
    <font>
      <sz val="10"/>
      <name val="Arial"/>
      <family val="0"/>
      <charset val="1"/>
    </font>
    <font>
      <b val="true"/>
      <sz val="10"/>
      <color rgb="FF21409A"/>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0"/>
      <color rgb="FFCE181E"/>
      <name val="Arial"/>
      <family val="2"/>
      <charset val="1"/>
    </font>
  </fonts>
  <fills count="7">
    <fill>
      <patternFill patternType="none"/>
    </fill>
    <fill>
      <patternFill patternType="gray125"/>
    </fill>
    <fill>
      <patternFill patternType="solid">
        <fgColor rgb="FFF10D0C"/>
        <bgColor rgb="FFED1C24"/>
      </patternFill>
    </fill>
    <fill>
      <patternFill patternType="solid">
        <fgColor rgb="FFFFFBCC"/>
        <bgColor rgb="FFFFFFFF"/>
      </patternFill>
    </fill>
    <fill>
      <patternFill patternType="solid">
        <fgColor rgb="FFE0EFD4"/>
        <bgColor rgb="FFFFFBCC"/>
      </patternFill>
    </fill>
    <fill>
      <patternFill patternType="solid">
        <fgColor rgb="FFFCD3C1"/>
        <bgColor rgb="FFE0EFD4"/>
      </patternFill>
    </fill>
    <fill>
      <patternFill patternType="solid">
        <fgColor rgb="FF666666"/>
        <bgColor rgb="FF80808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false" hidden="false"/>
    </xf>
    <xf numFmtId="165" fontId="8" fillId="5"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7" fontId="8" fillId="5"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ED1C24"/>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66"/>
      <rgbColor rgb="FF969696"/>
      <rgbColor rgb="FF003366"/>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9.jpeg"/><Relationship Id="rId2" Type="http://schemas.openxmlformats.org/officeDocument/2006/relationships/image" Target="../media/image20.jpeg"/>
</Relationships>
</file>

<file path=xl/drawings/_rels/drawing2.xml.rels><?xml version="1.0" encoding="UTF-8"?>
<Relationships xmlns="http://schemas.openxmlformats.org/package/2006/relationships"><Relationship Id="rId1" Type="http://schemas.openxmlformats.org/officeDocument/2006/relationships/image" Target="../media/image21.jpeg"/><Relationship Id="rId2" Type="http://schemas.openxmlformats.org/officeDocument/2006/relationships/image" Target="../media/image2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1150200</xdr:colOff>
      <xdr:row>2</xdr:row>
      <xdr:rowOff>28800</xdr:rowOff>
    </xdr:from>
    <xdr:to>
      <xdr:col>8</xdr:col>
      <xdr:colOff>181080</xdr:colOff>
      <xdr:row>5</xdr:row>
      <xdr:rowOff>133920</xdr:rowOff>
    </xdr:to>
    <xdr:pic>
      <xdr:nvPicPr>
        <xdr:cNvPr id="0" name="Image 2" descr=""/>
        <xdr:cNvPicPr/>
      </xdr:nvPicPr>
      <xdr:blipFill>
        <a:blip r:embed="rId1"/>
        <a:stretch/>
      </xdr:blipFill>
      <xdr:spPr>
        <a:xfrm>
          <a:off x="1962720" y="353880"/>
          <a:ext cx="6154920" cy="592560"/>
        </a:xfrm>
        <a:prstGeom prst="rect">
          <a:avLst/>
        </a:prstGeom>
        <a:ln w="0">
          <a:noFill/>
        </a:ln>
      </xdr:spPr>
    </xdr:pic>
    <xdr:clientData/>
  </xdr:twoCellAnchor>
  <xdr:twoCellAnchor editAs="absolute">
    <xdr:from>
      <xdr:col>6</xdr:col>
      <xdr:colOff>0</xdr:colOff>
      <xdr:row>11</xdr:row>
      <xdr:rowOff>0</xdr:rowOff>
    </xdr:from>
    <xdr:to>
      <xdr:col>9</xdr:col>
      <xdr:colOff>380520</xdr:colOff>
      <xdr:row>26</xdr:row>
      <xdr:rowOff>56520</xdr:rowOff>
    </xdr:to>
    <xdr:pic>
      <xdr:nvPicPr>
        <xdr:cNvPr id="1" name="Image 1" descr=""/>
        <xdr:cNvPicPr/>
      </xdr:nvPicPr>
      <xdr:blipFill>
        <a:blip r:embed="rId2"/>
        <a:stretch/>
      </xdr:blipFill>
      <xdr:spPr>
        <a:xfrm>
          <a:off x="6311160" y="1788120"/>
          <a:ext cx="2818800" cy="24948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1139400</xdr:colOff>
      <xdr:row>2</xdr:row>
      <xdr:rowOff>28800</xdr:rowOff>
    </xdr:from>
    <xdr:to>
      <xdr:col>8</xdr:col>
      <xdr:colOff>194760</xdr:colOff>
      <xdr:row>5</xdr:row>
      <xdr:rowOff>133920</xdr:rowOff>
    </xdr:to>
    <xdr:pic>
      <xdr:nvPicPr>
        <xdr:cNvPr id="2" name="Image 2" descr=""/>
        <xdr:cNvPicPr/>
      </xdr:nvPicPr>
      <xdr:blipFill>
        <a:blip r:embed="rId1"/>
        <a:stretch/>
      </xdr:blipFill>
      <xdr:spPr>
        <a:xfrm>
          <a:off x="1951920" y="353880"/>
          <a:ext cx="6098400" cy="592560"/>
        </a:xfrm>
        <a:prstGeom prst="rect">
          <a:avLst/>
        </a:prstGeom>
        <a:ln w="0">
          <a:noFill/>
        </a:ln>
      </xdr:spPr>
    </xdr:pic>
    <xdr:clientData/>
  </xdr:twoCellAnchor>
  <xdr:twoCellAnchor editAs="absolute">
    <xdr:from>
      <xdr:col>6</xdr:col>
      <xdr:colOff>0</xdr:colOff>
      <xdr:row>12</xdr:row>
      <xdr:rowOff>0</xdr:rowOff>
    </xdr:from>
    <xdr:to>
      <xdr:col>9</xdr:col>
      <xdr:colOff>380520</xdr:colOff>
      <xdr:row>27</xdr:row>
      <xdr:rowOff>56160</xdr:rowOff>
    </xdr:to>
    <xdr:pic>
      <xdr:nvPicPr>
        <xdr:cNvPr id="3" name="Image 3" descr=""/>
        <xdr:cNvPicPr/>
      </xdr:nvPicPr>
      <xdr:blipFill>
        <a:blip r:embed="rId2"/>
        <a:stretch/>
      </xdr:blipFill>
      <xdr:spPr>
        <a:xfrm>
          <a:off x="6229800" y="1950480"/>
          <a:ext cx="2818800" cy="24948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29" activeCellId="0" sqref="A29"/>
    </sheetView>
  </sheetViews>
  <sheetFormatPr defaultColWidth="11.53515625" defaultRowHeight="12.8" zeroHeight="false" outlineLevelRow="0" outlineLevelCol="0"/>
  <cols>
    <col collapsed="false" customWidth="true" hidden="false" outlineLevel="0" max="2" min="2" style="0" width="30.7"/>
    <col collapsed="false" customWidth="true" hidden="false" outlineLevel="0" max="5" min="5" style="0" width="12.67"/>
  </cols>
  <sheetData>
    <row r="1" s="2" customFormat="true" ht="12.8" hidden="false" customHeight="false" outlineLevel="0" collapsed="false">
      <c r="A1" s="1" t="s">
        <v>0</v>
      </c>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B12" s="6" t="s">
        <v>2</v>
      </c>
      <c r="C12" s="6"/>
      <c r="D12" s="6"/>
      <c r="E12" s="6"/>
    </row>
    <row r="13" customFormat="false" ht="12.8" hidden="false" customHeight="false" outlineLevel="0" collapsed="false">
      <c r="B13" s="7" t="s">
        <v>3</v>
      </c>
      <c r="C13" s="7" t="s">
        <v>4</v>
      </c>
      <c r="D13" s="8" t="s">
        <v>5</v>
      </c>
      <c r="E13" s="9" t="n">
        <v>4</v>
      </c>
    </row>
    <row r="14" customFormat="false" ht="12.8" hidden="false" customHeight="false" outlineLevel="0" collapsed="false">
      <c r="B14" s="7" t="s">
        <v>6</v>
      </c>
      <c r="C14" s="7" t="s">
        <v>7</v>
      </c>
      <c r="D14" s="8" t="s">
        <v>5</v>
      </c>
      <c r="E14" s="9" t="n">
        <v>4.5</v>
      </c>
    </row>
    <row r="15" customFormat="false" ht="12.8" hidden="false" customHeight="false" outlineLevel="0" collapsed="false">
      <c r="B15" s="7" t="s">
        <v>8</v>
      </c>
      <c r="C15" s="8" t="s">
        <v>9</v>
      </c>
      <c r="D15" s="7" t="s">
        <v>10</v>
      </c>
      <c r="E15" s="9" t="n">
        <v>30</v>
      </c>
    </row>
    <row r="16" customFormat="false" ht="12.8" hidden="false" customHeight="false" outlineLevel="0" collapsed="false">
      <c r="B16" s="7" t="s">
        <v>11</v>
      </c>
      <c r="C16" s="8" t="s">
        <v>12</v>
      </c>
      <c r="D16" s="7" t="s">
        <v>13</v>
      </c>
      <c r="E16" s="9" t="n">
        <v>81</v>
      </c>
    </row>
    <row r="17" customFormat="false" ht="12.8" hidden="false" customHeight="false" outlineLevel="0" collapsed="false">
      <c r="B17" s="7" t="s">
        <v>14</v>
      </c>
      <c r="C17" s="8" t="s">
        <v>15</v>
      </c>
      <c r="D17" s="7" t="s">
        <v>13</v>
      </c>
      <c r="E17" s="9" t="n">
        <v>2.3</v>
      </c>
    </row>
    <row r="18" customFormat="false" ht="12.8" hidden="false" customHeight="false" outlineLevel="0" collapsed="false">
      <c r="B18" s="7" t="s">
        <v>16</v>
      </c>
      <c r="C18" s="8" t="s">
        <v>17</v>
      </c>
      <c r="D18" s="7" t="s">
        <v>13</v>
      </c>
      <c r="E18" s="10" t="n">
        <f aca="false">E16+2*E17</f>
        <v>85.6</v>
      </c>
    </row>
    <row r="19" customFormat="false" ht="12.8" hidden="false" customHeight="false" outlineLevel="0" collapsed="false">
      <c r="B19" s="6" t="s">
        <v>18</v>
      </c>
      <c r="C19" s="6"/>
      <c r="D19" s="6"/>
      <c r="E19" s="6"/>
    </row>
    <row r="20" customFormat="false" ht="12.8" hidden="false" customHeight="false" outlineLevel="0" collapsed="false">
      <c r="B20" s="11" t="s">
        <v>19</v>
      </c>
      <c r="C20" s="7" t="s">
        <v>20</v>
      </c>
      <c r="D20" s="7"/>
      <c r="E20" s="12" t="n">
        <f aca="false">E18/1000/(2*E15)*LN(E18/E16)</f>
        <v>7.88035432913674E-005</v>
      </c>
    </row>
    <row r="21" customFormat="false" ht="12.8" hidden="false" customHeight="false" outlineLevel="0" collapsed="false">
      <c r="B21" s="7" t="s">
        <v>21</v>
      </c>
      <c r="C21" s="8" t="s">
        <v>22</v>
      </c>
      <c r="D21" s="7" t="s">
        <v>23</v>
      </c>
      <c r="E21" s="10" t="n">
        <f aca="false">(E13-E14)/E20</f>
        <v>-6344.89236291451</v>
      </c>
    </row>
    <row r="22" customFormat="false" ht="12.8" hidden="false" customHeight="false" outlineLevel="0" collapsed="false">
      <c r="B22" s="6" t="s">
        <v>24</v>
      </c>
      <c r="C22" s="6"/>
      <c r="D22" s="6"/>
      <c r="E22" s="6"/>
    </row>
    <row r="23" customFormat="false" ht="12.8" hidden="false" customHeight="false" outlineLevel="0" collapsed="false">
      <c r="B23" s="7" t="s">
        <v>25</v>
      </c>
      <c r="C23" s="7" t="s">
        <v>26</v>
      </c>
      <c r="D23" s="7" t="s">
        <v>27</v>
      </c>
      <c r="E23" s="9" t="n">
        <v>3.5</v>
      </c>
    </row>
    <row r="24" customFormat="false" ht="12.8" hidden="false" customHeight="false" outlineLevel="0" collapsed="false">
      <c r="B24" s="7" t="s">
        <v>28</v>
      </c>
      <c r="C24" s="7" t="s">
        <v>29</v>
      </c>
      <c r="D24" s="7" t="s">
        <v>30</v>
      </c>
      <c r="E24" s="10" t="n">
        <f aca="false">PI()*E18/1000*E23</f>
        <v>0.941221159015502</v>
      </c>
    </row>
    <row r="25" customFormat="false" ht="12.8" hidden="false" customHeight="false" outlineLevel="0" collapsed="false">
      <c r="B25" s="7" t="s">
        <v>31</v>
      </c>
      <c r="C25" s="7" t="s">
        <v>32</v>
      </c>
      <c r="D25" s="7" t="s">
        <v>33</v>
      </c>
      <c r="E25" s="10" t="n">
        <f aca="false">E21*E24</f>
        <v>-5971.946943651</v>
      </c>
    </row>
    <row r="26" customFormat="false" ht="12.8" hidden="false" customHeight="false" outlineLevel="0" collapsed="false">
      <c r="D26" s="7" t="s">
        <v>34</v>
      </c>
      <c r="E26" s="10" t="n">
        <f aca="false">E25/1000</f>
        <v>-5.971946943651</v>
      </c>
    </row>
    <row r="29" customFormat="false" ht="13.05" hidden="false" customHeight="false" outlineLevel="0" collapsed="false">
      <c r="B29" s="13" t="s">
        <v>35</v>
      </c>
      <c r="C29" s="13"/>
      <c r="D29" s="13"/>
      <c r="E29" s="13"/>
      <c r="F29" s="13"/>
      <c r="G29" s="13"/>
      <c r="H29" s="13"/>
      <c r="I29" s="13"/>
      <c r="J29" s="13"/>
    </row>
    <row r="30" customFormat="false" ht="12.8" hidden="false" customHeight="false" outlineLevel="0" collapsed="false">
      <c r="B30" s="13"/>
      <c r="C30" s="13"/>
      <c r="D30" s="13"/>
      <c r="E30" s="13"/>
      <c r="F30" s="13"/>
      <c r="G30" s="13"/>
      <c r="H30" s="13"/>
      <c r="I30" s="13"/>
      <c r="J30" s="13"/>
    </row>
    <row r="31" customFormat="false" ht="13.05" hidden="false" customHeight="false" outlineLevel="0" collapsed="false">
      <c r="B31" s="14" t="s">
        <v>36</v>
      </c>
      <c r="C31" s="13"/>
      <c r="D31" s="13"/>
      <c r="E31" s="13"/>
      <c r="F31" s="13"/>
      <c r="G31" s="13"/>
      <c r="H31" s="13"/>
      <c r="I31" s="13"/>
      <c r="J31" s="13"/>
    </row>
    <row r="32" customFormat="false" ht="12.8" hidden="false" customHeight="false" outlineLevel="0" collapsed="false">
      <c r="B32" s="13"/>
      <c r="C32" s="13"/>
      <c r="D32" s="13"/>
      <c r="E32" s="13"/>
      <c r="F32" s="13"/>
      <c r="G32" s="13"/>
      <c r="H32" s="13"/>
      <c r="I32" s="13"/>
      <c r="J32" s="13"/>
    </row>
    <row r="33" customFormat="false" ht="45.7" hidden="false" customHeight="true" outlineLevel="0" collapsed="false">
      <c r="B33" s="15" t="s">
        <v>37</v>
      </c>
      <c r="C33" s="15"/>
      <c r="D33" s="15"/>
      <c r="E33" s="15"/>
      <c r="F33" s="15"/>
      <c r="G33" s="15"/>
      <c r="H33" s="15"/>
      <c r="I33" s="15"/>
      <c r="J33" s="15"/>
    </row>
    <row r="35" s="2" customFormat="true" ht="12.8" hidden="false" customHeight="false" outlineLevel="0" collapsed="false">
      <c r="A35" s="1" t="s">
        <v>0</v>
      </c>
    </row>
  </sheetData>
  <sheetProtection sheet="true" password="c80a" objects="true" scenarios="true"/>
  <mergeCells count="6">
    <mergeCell ref="B3:J6"/>
    <mergeCell ref="B7:J10"/>
    <mergeCell ref="B12:E12"/>
    <mergeCell ref="B19:E19"/>
    <mergeCell ref="B22:E22"/>
    <mergeCell ref="B33:J33"/>
  </mergeCells>
  <hyperlinks>
    <hyperlink ref="B29" r:id="rId1" display="If you spot a mistake or wish to suggest an improvement, please contact : contact@myengineeringtools.com"/>
    <hyperlink ref="B31"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29" activeCellId="0" sqref="B29"/>
    </sheetView>
  </sheetViews>
  <sheetFormatPr defaultColWidth="11.53515625" defaultRowHeight="12.8" zeroHeight="false" outlineLevelRow="0" outlineLevelCol="0"/>
  <cols>
    <col collapsed="false" customWidth="true" hidden="false" outlineLevel="0" max="2" min="2" style="0" width="30.7"/>
  </cols>
  <sheetData>
    <row r="1" s="2" customFormat="true" ht="12.8" hidden="false" customHeight="false" outlineLevel="0" collapsed="false">
      <c r="A1" s="1" t="s">
        <v>0</v>
      </c>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38</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3" customFormat="false" ht="12.8" hidden="false" customHeight="false" outlineLevel="0" collapsed="false">
      <c r="B13" s="6" t="s">
        <v>2</v>
      </c>
      <c r="C13" s="6"/>
      <c r="D13" s="6"/>
      <c r="E13" s="6"/>
      <c r="L13" s="16" t="s">
        <v>39</v>
      </c>
      <c r="M13" s="16"/>
      <c r="N13" s="16"/>
      <c r="O13" s="16"/>
      <c r="P13" s="16"/>
    </row>
    <row r="14" customFormat="false" ht="12.8" hidden="false" customHeight="false" outlineLevel="0" collapsed="false">
      <c r="B14" s="7" t="s">
        <v>3</v>
      </c>
      <c r="C14" s="7" t="s">
        <v>4</v>
      </c>
      <c r="D14" s="8" t="s">
        <v>5</v>
      </c>
      <c r="E14" s="9" t="n">
        <v>4</v>
      </c>
      <c r="L14" s="11" t="s">
        <v>40</v>
      </c>
      <c r="M14" s="11"/>
      <c r="N14" s="11"/>
      <c r="O14" s="11"/>
      <c r="P14" s="11"/>
    </row>
    <row r="15" customFormat="false" ht="12.8" hidden="false" customHeight="false" outlineLevel="0" collapsed="false">
      <c r="B15" s="7" t="s">
        <v>6</v>
      </c>
      <c r="C15" s="7" t="s">
        <v>7</v>
      </c>
      <c r="D15" s="8" t="s">
        <v>5</v>
      </c>
      <c r="E15" s="9" t="n">
        <v>15</v>
      </c>
      <c r="L15" s="7"/>
      <c r="M15" s="7" t="s">
        <v>41</v>
      </c>
      <c r="N15" s="7" t="s">
        <v>42</v>
      </c>
      <c r="O15" s="8" t="s">
        <v>9</v>
      </c>
      <c r="P15" s="7" t="s">
        <v>20</v>
      </c>
    </row>
    <row r="16" customFormat="false" ht="12.8" hidden="false" customHeight="false" outlineLevel="0" collapsed="false">
      <c r="B16" s="7"/>
      <c r="C16" s="8"/>
      <c r="D16" s="7"/>
      <c r="E16" s="7"/>
      <c r="L16" s="7" t="s">
        <v>43</v>
      </c>
      <c r="M16" s="17"/>
      <c r="N16" s="9" t="n">
        <v>81</v>
      </c>
      <c r="O16" s="17"/>
      <c r="P16" s="17"/>
    </row>
    <row r="17" customFormat="false" ht="12.8" hidden="false" customHeight="false" outlineLevel="0" collapsed="false">
      <c r="B17" s="7" t="s">
        <v>11</v>
      </c>
      <c r="C17" s="8" t="s">
        <v>12</v>
      </c>
      <c r="D17" s="7" t="s">
        <v>13</v>
      </c>
      <c r="E17" s="9" t="n">
        <v>81</v>
      </c>
      <c r="L17" s="7" t="s">
        <v>44</v>
      </c>
      <c r="M17" s="9" t="n">
        <v>2.3</v>
      </c>
      <c r="N17" s="10" t="n">
        <f aca="false">N16+2*M17</f>
        <v>85.6</v>
      </c>
      <c r="O17" s="9" t="n">
        <v>30</v>
      </c>
      <c r="P17" s="10" t="n">
        <f aca="false">IF(O17=0,0,1/(2*O17)*LN(N17/N16))</f>
        <v>0.000920602141254292</v>
      </c>
    </row>
    <row r="18" customFormat="false" ht="12.8" hidden="false" customHeight="false" outlineLevel="0" collapsed="false">
      <c r="B18" s="7" t="s">
        <v>16</v>
      </c>
      <c r="C18" s="8" t="s">
        <v>17</v>
      </c>
      <c r="D18" s="7" t="s">
        <v>13</v>
      </c>
      <c r="E18" s="9" t="n">
        <v>135.6</v>
      </c>
      <c r="L18" s="7" t="s">
        <v>45</v>
      </c>
      <c r="M18" s="9" t="n">
        <v>25</v>
      </c>
      <c r="N18" s="10" t="n">
        <f aca="false">N17+M18*2</f>
        <v>135.6</v>
      </c>
      <c r="O18" s="9" t="n">
        <v>0.035</v>
      </c>
      <c r="P18" s="10" t="n">
        <f aca="false">IF(O18=0,0,1/(2*O18)*LN(N18/N17))</f>
        <v>6.57177274797998</v>
      </c>
    </row>
    <row r="19" customFormat="false" ht="12.8" hidden="false" customHeight="false" outlineLevel="0" collapsed="false">
      <c r="B19" s="7"/>
      <c r="C19" s="8"/>
      <c r="D19" s="7"/>
      <c r="E19" s="7"/>
      <c r="L19" s="7" t="s">
        <v>46</v>
      </c>
      <c r="M19" s="9"/>
      <c r="N19" s="10"/>
      <c r="O19" s="9" t="n">
        <v>0</v>
      </c>
      <c r="P19" s="10" t="n">
        <f aca="false">IF(O19=0,0,1/(2*O19)*LN(N19/N18))</f>
        <v>0</v>
      </c>
    </row>
    <row r="20" customFormat="false" ht="12.8" hidden="false" customHeight="false" outlineLevel="0" collapsed="false">
      <c r="B20" s="6" t="s">
        <v>18</v>
      </c>
      <c r="C20" s="6"/>
      <c r="D20" s="6"/>
      <c r="E20" s="6"/>
      <c r="L20" s="7" t="s">
        <v>47</v>
      </c>
      <c r="M20" s="9"/>
      <c r="N20" s="10"/>
      <c r="O20" s="9" t="n">
        <v>0</v>
      </c>
      <c r="P20" s="10" t="n">
        <f aca="false">IF(O20=0,0,1/(2*O20)*LN(N20/N19))</f>
        <v>0</v>
      </c>
    </row>
    <row r="21" customFormat="false" ht="12.8" hidden="false" customHeight="false" outlineLevel="0" collapsed="false">
      <c r="B21" s="11" t="s">
        <v>19</v>
      </c>
      <c r="C21" s="7" t="s">
        <v>20</v>
      </c>
      <c r="D21" s="7"/>
      <c r="E21" s="10" t="n">
        <f aca="false">E18/1000*P22</f>
        <v>0.89125721827644</v>
      </c>
      <c r="L21" s="7" t="s">
        <v>48</v>
      </c>
      <c r="M21" s="9"/>
      <c r="N21" s="10"/>
      <c r="O21" s="9" t="n">
        <v>0</v>
      </c>
      <c r="P21" s="10" t="n">
        <f aca="false">IF(O21=0,0,1/(2*O21)*LN(N21/N20))</f>
        <v>0</v>
      </c>
    </row>
    <row r="22" customFormat="false" ht="12.8" hidden="false" customHeight="false" outlineLevel="0" collapsed="false">
      <c r="B22" s="7" t="s">
        <v>21</v>
      </c>
      <c r="C22" s="8" t="s">
        <v>22</v>
      </c>
      <c r="D22" s="7" t="s">
        <v>23</v>
      </c>
      <c r="E22" s="10" t="n">
        <f aca="false">(E14-E15)/E21</f>
        <v>-12.3421160293909</v>
      </c>
      <c r="L22" s="7"/>
      <c r="M22" s="7"/>
      <c r="N22" s="7"/>
      <c r="O22" s="7" t="s">
        <v>49</v>
      </c>
      <c r="P22" s="10" t="n">
        <f aca="false">SUM(P16:P21)</f>
        <v>6.57269335012124</v>
      </c>
    </row>
    <row r="23" customFormat="false" ht="12.8" hidden="false" customHeight="false" outlineLevel="0" collapsed="false">
      <c r="B23" s="6" t="s">
        <v>24</v>
      </c>
      <c r="C23" s="6"/>
      <c r="D23" s="6"/>
      <c r="E23" s="6"/>
    </row>
    <row r="24" customFormat="false" ht="12.8" hidden="false" customHeight="false" outlineLevel="0" collapsed="false">
      <c r="B24" s="7" t="s">
        <v>25</v>
      </c>
      <c r="C24" s="7" t="s">
        <v>26</v>
      </c>
      <c r="D24" s="7" t="s">
        <v>27</v>
      </c>
      <c r="E24" s="9" t="n">
        <v>3.5</v>
      </c>
    </row>
    <row r="25" customFormat="false" ht="12.8" hidden="false" customHeight="false" outlineLevel="0" collapsed="false">
      <c r="B25" s="7" t="s">
        <v>28</v>
      </c>
      <c r="C25" s="7" t="s">
        <v>29</v>
      </c>
      <c r="D25" s="7" t="s">
        <v>30</v>
      </c>
      <c r="E25" s="10" t="n">
        <f aca="false">PI()*E18/1000*E24</f>
        <v>1.49099987339372</v>
      </c>
    </row>
    <row r="26" customFormat="false" ht="12.8" hidden="false" customHeight="false" outlineLevel="0" collapsed="false">
      <c r="B26" s="7" t="s">
        <v>31</v>
      </c>
      <c r="C26" s="7" t="s">
        <v>32</v>
      </c>
      <c r="D26" s="7" t="s">
        <v>33</v>
      </c>
      <c r="E26" s="10" t="n">
        <f aca="false">E22*E25</f>
        <v>-18.4020934372324</v>
      </c>
    </row>
    <row r="27" customFormat="false" ht="12.8" hidden="false" customHeight="false" outlineLevel="0" collapsed="false">
      <c r="D27" s="7" t="s">
        <v>34</v>
      </c>
      <c r="E27" s="18" t="n">
        <f aca="false">E26/1000</f>
        <v>-0.0184020934372325</v>
      </c>
    </row>
    <row r="30" customFormat="false" ht="13.05" hidden="false" customHeight="false" outlineLevel="0" collapsed="false">
      <c r="B30" s="13" t="s">
        <v>35</v>
      </c>
      <c r="C30" s="13"/>
      <c r="D30" s="13"/>
      <c r="E30" s="13"/>
      <c r="F30" s="13"/>
      <c r="G30" s="13"/>
      <c r="H30" s="13"/>
      <c r="I30" s="13"/>
      <c r="J30" s="13"/>
    </row>
    <row r="31" customFormat="false" ht="12.8" hidden="false" customHeight="false" outlineLevel="0" collapsed="false">
      <c r="B31" s="13"/>
      <c r="C31" s="13"/>
      <c r="D31" s="13"/>
      <c r="E31" s="13"/>
      <c r="F31" s="13"/>
      <c r="G31" s="13"/>
      <c r="H31" s="13"/>
      <c r="I31" s="13"/>
      <c r="J31" s="13"/>
    </row>
    <row r="32" customFormat="false" ht="13.05" hidden="false" customHeight="false" outlineLevel="0" collapsed="false">
      <c r="B32" s="14" t="s">
        <v>36</v>
      </c>
      <c r="C32" s="13"/>
      <c r="D32" s="13"/>
      <c r="E32" s="13"/>
      <c r="F32" s="13"/>
      <c r="G32" s="13"/>
      <c r="H32" s="13"/>
      <c r="I32" s="13"/>
      <c r="J32" s="13"/>
    </row>
    <row r="33" customFormat="false" ht="12.8" hidden="false" customHeight="false" outlineLevel="0" collapsed="false">
      <c r="B33" s="13"/>
      <c r="C33" s="13"/>
      <c r="D33" s="13"/>
      <c r="E33" s="13"/>
      <c r="F33" s="13"/>
      <c r="G33" s="13"/>
      <c r="H33" s="13"/>
      <c r="I33" s="13"/>
      <c r="J33" s="13"/>
    </row>
    <row r="34" customFormat="false" ht="45.7" hidden="false" customHeight="true" outlineLevel="0" collapsed="false">
      <c r="B34" s="15" t="s">
        <v>37</v>
      </c>
      <c r="C34" s="15"/>
      <c r="D34" s="15"/>
      <c r="E34" s="15"/>
      <c r="F34" s="15"/>
      <c r="G34" s="15"/>
      <c r="H34" s="15"/>
      <c r="I34" s="15"/>
      <c r="J34" s="15"/>
    </row>
    <row r="36" s="2" customFormat="true" ht="12.8" hidden="false" customHeight="false" outlineLevel="0" collapsed="false">
      <c r="A36" s="1" t="s">
        <v>0</v>
      </c>
    </row>
  </sheetData>
  <sheetProtection sheet="true" password="c80a" objects="true" scenarios="true"/>
  <mergeCells count="8">
    <mergeCell ref="B3:J6"/>
    <mergeCell ref="B7:J10"/>
    <mergeCell ref="B13:E13"/>
    <mergeCell ref="L13:P13"/>
    <mergeCell ref="L14:P14"/>
    <mergeCell ref="B20:E20"/>
    <mergeCell ref="B23:E23"/>
    <mergeCell ref="B34:J34"/>
  </mergeCells>
  <hyperlinks>
    <hyperlink ref="B30" r:id="rId1" display="If you spot a mistake or wish to suggest an improvement, please contact : contact@myengineeringtools.com"/>
    <hyperlink ref="B32"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28</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2019-10-26T13:35:29Z</dcterms:created>
  <dc:creator/>
  <dc:description/>
  <dc:language>en-US</dc:language>
  <cp:lastModifiedBy/>
  <dcterms:modified xsi:type="dcterms:W3CDTF">2021-12-12T11:35:02Z</dcterms:modified>
  <cp:revision>12</cp:revision>
  <dc:subject/>
  <dc:title/>
</cp:coreProperties>
</file>